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8564717A-2FF4-42EF-B174-48FD61B094EE}" xr6:coauthVersionLast="47" xr6:coauthVersionMax="47" xr10:uidLastSave="{00000000-0000-0000-0000-000000000000}"/>
  <workbookProtection workbookAlgorithmName="SHA-512" workbookHashValue="JuI4KR7m7CaLOcs1E+IMJn9tczhxNf5BDWZl+2hNbPDxYIc9wOOhm6Su326RsM5r8Gg3xjXdlxjKhi1Esna+BQ==" workbookSaltValue="Ua8LFI0+wI0Y/6NO0d3knw==" workbookSpinCount="100000" lockStructure="1"/>
  <bookViews>
    <workbookView xWindow="-110" yWindow="-110" windowWidth="19420" windowHeight="10420" xr2:uid="{00000000-000D-0000-FFFF-FFFF00000000}"/>
  </bookViews>
  <sheets>
    <sheet name="Tartalom" sheetId="20" r:id="rId1"/>
    <sheet name="KM1" sheetId="1" r:id="rId2"/>
    <sheet name="OV1" sheetId="3" r:id="rId3"/>
    <sheet name="CC1" sheetId="10" r:id="rId4"/>
    <sheet name="CC2" sheetId="72" r:id="rId5"/>
    <sheet name="LR1" sheetId="74" r:id="rId6"/>
    <sheet name="LR2" sheetId="16" r:id="rId7"/>
    <sheet name="LR3" sheetId="76" r:id="rId8"/>
    <sheet name="LIQ1" sheetId="57" r:id="rId9"/>
    <sheet name="LIQ2" sheetId="73" r:id="rId10"/>
    <sheet name="CR1" sheetId="59" r:id="rId11"/>
    <sheet name="CR1-A" sheetId="58" r:id="rId12"/>
    <sheet name="CR2" sheetId="60" r:id="rId13"/>
    <sheet name="CQ1" sheetId="61" r:id="rId14"/>
    <sheet name="CQ4" sheetId="62" r:id="rId15"/>
    <sheet name="CQ5" sheetId="63" r:id="rId16"/>
    <sheet name="CQ7" sheetId="64" r:id="rId17"/>
    <sheet name="CCR1" sheetId="65" r:id="rId18"/>
    <sheet name="CCR2" sheetId="66" r:id="rId19"/>
    <sheet name="CCR3" sheetId="67" r:id="rId20"/>
    <sheet name="CCR5" sheetId="68" r:id="rId21"/>
    <sheet name="CCR6" sheetId="69" r:id="rId22"/>
    <sheet name="CCR8" sheetId="70" r:id="rId23"/>
    <sheet name="MR1" sheetId="71" r:id="rId24"/>
    <sheet name="IFRS9" sheetId="56" r:id="rId25"/>
  </sheets>
  <definedNames>
    <definedName name="ID" localSheetId="3" hidden="1">"657281c9-40be-40c0-a0e0-28b182cf62b7"</definedName>
    <definedName name="ID" localSheetId="4" hidden="1">"79eaea85-7ca9-469e-911a-6cef3ca8a446"</definedName>
    <definedName name="ID" localSheetId="17" hidden="1">"4b374537-ab0f-4170-9bda-96f9004cf28b"</definedName>
    <definedName name="ID" localSheetId="18" hidden="1">"6930181f-1b94-44e6-9b1a-2aaf5fe5c73c"</definedName>
    <definedName name="ID" localSheetId="19" hidden="1">"7d9dcfea-f31f-41b4-9be9-457bece559ff"</definedName>
    <definedName name="ID" localSheetId="20" hidden="1">"4ddfa253-d674-47de-8c11-d5fc30437dd2"</definedName>
    <definedName name="ID" localSheetId="21" hidden="1">"ecee1ace-4f97-4b06-8685-0f9ddfcd85ea"</definedName>
    <definedName name="ID" localSheetId="22" hidden="1">"a78f13f9-a628-48e8-b400-7b2a0fceae19"</definedName>
    <definedName name="ID" localSheetId="13" hidden="1">"e7a47df4-01a3-48a4-851c-f888425b5afd"</definedName>
    <definedName name="ID" localSheetId="14" hidden="1">"110ca7b7-69c6-4696-aecc-c7a4b6c80c56"</definedName>
    <definedName name="ID" localSheetId="15" hidden="1">"3478d26d-2038-4a8e-8100-44e92e47cfd3"</definedName>
    <definedName name="ID" localSheetId="16" hidden="1">"3c381a64-8bba-426c-9ba9-a7a1e36bf26c"</definedName>
    <definedName name="ID" localSheetId="10" hidden="1">"736aa651-941b-41bf-ae94-87f56f1b8565"</definedName>
    <definedName name="ID" localSheetId="11" hidden="1">"12d5ede0-ab56-4b02-b2ff-7fb6fa0bd2c0"</definedName>
    <definedName name="ID" localSheetId="12" hidden="1">"505534fd-e88b-4767-9b99-555a9d55e9e4"</definedName>
    <definedName name="ID" localSheetId="24" hidden="1">"7e7a4ff4-b554-4c97-800b-d165467b5a78"</definedName>
    <definedName name="ID" localSheetId="1" hidden="1">"e0c14cef-f6fa-44a4-bed2-4cef6d2b16bc"</definedName>
    <definedName name="ID" localSheetId="8" hidden="1">"7b277303-d4f0-49e8-a08e-2aba179fd4b2"</definedName>
    <definedName name="ID" localSheetId="9" hidden="1">"e18c47fa-c76e-4014-ba42-143445376dae"</definedName>
    <definedName name="ID" localSheetId="6" hidden="1">"f5b49131-83a9-4dd2-acc2-cf67ed44b08b"</definedName>
    <definedName name="ID" localSheetId="23" hidden="1">"32a8a644-322b-445c-aefe-749fdaf022ed"</definedName>
    <definedName name="ID" localSheetId="2" hidden="1">"2e9742bb-3871-4ff7-9535-d08c6ee74955"</definedName>
    <definedName name="ID" localSheetId="0" hidden="1">"a8eaf58a-4fab-4a2f-82f1-f61d1ca6b5f7"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76" l="1"/>
  <c r="C8" i="73" l="1"/>
  <c r="C8" i="72"/>
  <c r="C8" i="71" l="1"/>
  <c r="C8" i="70"/>
  <c r="C8" i="69"/>
  <c r="C8" i="68"/>
  <c r="C8" i="67"/>
  <c r="C8" i="66"/>
  <c r="C8" i="65"/>
  <c r="C8" i="64" l="1"/>
  <c r="C8" i="63"/>
  <c r="C8" i="62"/>
  <c r="C8" i="61"/>
  <c r="C8" i="60"/>
  <c r="C8" i="59"/>
  <c r="C8" i="58"/>
  <c r="D95" i="10" l="1"/>
  <c r="D93" i="10"/>
  <c r="D92" i="10"/>
  <c r="D91" i="10" l="1"/>
  <c r="D83" i="10" l="1"/>
  <c r="D75" i="10"/>
  <c r="D84" i="10" s="1"/>
  <c r="D37" i="1" l="1"/>
  <c r="D31" i="56" l="1"/>
  <c r="D28" i="56"/>
  <c r="D25" i="56" l="1"/>
  <c r="D19" i="10"/>
  <c r="D97" i="10"/>
  <c r="D21" i="1"/>
  <c r="D45" i="10" l="1"/>
  <c r="D23" i="1"/>
  <c r="D22" i="1"/>
  <c r="D34" i="1" s="1"/>
  <c r="D33" i="1"/>
  <c r="D85" i="10"/>
  <c r="F19" i="3"/>
  <c r="F20" i="3"/>
  <c r="F18" i="3"/>
  <c r="D16" i="3"/>
  <c r="F15" i="3"/>
  <c r="F14" i="3"/>
  <c r="D9" i="56"/>
  <c r="E9" i="56" s="1"/>
  <c r="F17" i="3" l="1"/>
  <c r="F16" i="3" s="1"/>
  <c r="F13" i="3"/>
  <c r="D13" i="3"/>
  <c r="D10" i="16"/>
  <c r="E10" i="16" s="1"/>
  <c r="F10" i="3"/>
  <c r="D10" i="3"/>
  <c r="E10" i="3" s="1"/>
  <c r="D9" i="1"/>
  <c r="H9" i="1" s="1"/>
  <c r="C8" i="10"/>
  <c r="E9" i="1" l="1"/>
  <c r="F9" i="1"/>
  <c r="G9" i="1"/>
  <c r="D11" i="3"/>
  <c r="D21" i="3" s="1"/>
  <c r="F12" i="3"/>
  <c r="F11" i="3" l="1"/>
  <c r="F21" i="3" s="1"/>
</calcChain>
</file>

<file path=xl/sharedStrings.xml><?xml version="1.0" encoding="utf-8"?>
<sst xmlns="http://schemas.openxmlformats.org/spreadsheetml/2006/main" count="925" uniqueCount="761">
  <si>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</si>
  <si>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</si>
  <si>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</si>
  <si>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</si>
  <si>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</si>
  <si>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</si>
  <si>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</si>
  <si>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</si>
  <si>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</si>
  <si>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</si>
  <si>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</si>
  <si>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</si>
  <si>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</si>
  <si>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</si>
  <si>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</si>
  <si>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</si>
  <si>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</si>
  <si>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</si>
  <si>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</si>
  <si>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</si>
  <si>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</si>
  <si>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</si>
  <si>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</si>
  <si>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</si>
  <si>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</si>
  <si>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</si>
  <si>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</si>
  <si>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</si>
  <si>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</si>
  <si>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</si>
  <si>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</si>
  <si>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</si>
  <si>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</si>
  <si>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</si>
  <si>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</si>
  <si>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</si>
  <si>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</si>
  <si>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</si>
  <si>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</si>
  <si>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</si>
  <si>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</si>
  <si>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</si>
  <si>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</si>
  <si>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</si>
  <si>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</si>
  <si>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</si>
  <si>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</si>
  <si>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</si>
  <si>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</si>
  <si>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</si>
  <si>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</si>
  <si>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</si>
  <si>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</si>
  <si>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</si>
  <si>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</si>
  <si>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</si>
  <si>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</si>
  <si>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</si>
  <si>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</si>
  <si>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</si>
  <si>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</si>
  <si>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</si>
  <si>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</si>
  <si>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</si>
  <si>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</si>
  <si>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</si>
  <si>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</si>
  <si>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</si>
  <si>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</si>
  <si>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</si>
  <si>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</si>
  <si>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</si>
  <si>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</si>
  <si>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</si>
  <si>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</si>
  <si>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</si>
  <si>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</si>
  <si>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</si>
  <si>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</si>
  <si>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</si>
  <si>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</si>
  <si>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</si>
  <si>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</si>
  <si>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</si>
  <si>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</si>
  <si>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</si>
  <si>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</si>
  <si>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</si>
  <si>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</si>
  <si>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</si>
  <si>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</si>
  <si>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</si>
  <si>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</si>
  <si>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</si>
  <si>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</si>
  <si>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</si>
  <si>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</si>
  <si>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</si>
  <si>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</si>
  <si>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</si>
  <si>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</si>
  <si>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</si>
  <si>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r>
      <t>ebből: globálisan rendszerszinten jelentős intézmények vagy egyéb rendszerszinten jelentős intézmények pufferére vonatkozó követelmény</t>
    </r>
    <r>
      <rPr>
        <vertAlign val="superscript"/>
        <sz val="8"/>
        <rFont val="Arial"/>
        <family val="2"/>
        <charset val="238"/>
      </rPr>
      <t>4</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</si>
  <si>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</si>
  <si>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</si>
  <si>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</si>
  <si>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</si>
  <si>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</si>
  <si>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</si>
  <si>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</si>
  <si>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</si>
  <si>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</si>
  <si>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</si>
  <si>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</si>
  <si>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</si>
  <si>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</si>
  <si>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</si>
  <si>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</si>
  <si>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Kockázattal súlyozott kitettségértékek</t>
  </si>
  <si>
    <t>millió forint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</si>
  <si>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</si>
  <si>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</si>
  <si>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</si>
  <si>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</si>
  <si>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</si>
  <si>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</si>
  <si>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</si>
  <si>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</si>
  <si>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</si>
  <si>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Megbízotti ügyletek kitettsége</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</si>
  <si>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</si>
  <si>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</si>
  <si>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</si>
  <si>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</si>
  <si>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</si>
  <si>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</si>
  <si>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</si>
  <si>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</si>
  <si>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</si>
  <si>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</si>
  <si>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</si>
  <si>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</si>
  <si>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</si>
  <si>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</si>
  <si>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</si>
  <si>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</si>
  <si>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</si>
  <si>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</si>
  <si>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</si>
  <si>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</si>
  <si>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</si>
  <si>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</si>
  <si>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</si>
  <si>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</si>
  <si>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</si>
  <si>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</si>
  <si>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</si>
  <si>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</si>
  <si>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</si>
  <si>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</si>
  <si>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</si>
  <si>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</si>
  <si>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</si>
  <si>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</si>
  <si>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</si>
  <si>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</si>
  <si>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</si>
  <si>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</si>
  <si>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</si>
  <si>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</si>
  <si>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</si>
  <si>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</si>
  <si>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</si>
  <si>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</si>
  <si>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</si>
  <si>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</si>
  <si>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</si>
  <si>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</si>
  <si>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</si>
  <si>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</si>
  <si>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</si>
  <si>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</si>
  <si>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</si>
  <si>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</si>
  <si>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</si>
  <si>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</si>
  <si>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</si>
  <si>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</si>
  <si>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</si>
  <si>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</si>
  <si>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</si>
  <si>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</si>
  <si>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</si>
  <si>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</si>
  <si>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</si>
  <si>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</si>
  <si>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</si>
  <si>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</si>
  <si>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</si>
  <si>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</si>
  <si>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</si>
  <si>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</si>
  <si>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</si>
  <si>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</si>
  <si>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</si>
  <si>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</si>
  <si>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</si>
  <si>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</si>
  <si>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</si>
  <si>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</si>
  <si>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</si>
  <si>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</si>
  <si>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</si>
  <si>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</si>
  <si>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</si>
  <si>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</si>
  <si>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</si>
  <si>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</si>
  <si>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</si>
  <si>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</si>
  <si>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</si>
  <si>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</si>
  <si>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</si>
  <si>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</si>
  <si>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</si>
  <si>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</si>
  <si>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</si>
  <si>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</si>
  <si>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</si>
  <si>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</si>
  <si>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</si>
  <si>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</si>
  <si>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</si>
  <si>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</si>
  <si>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</si>
  <si>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</si>
  <si>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</si>
  <si>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</si>
  <si>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</si>
  <si>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</si>
  <si>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</si>
  <si>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</si>
  <si>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</si>
  <si>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</si>
  <si>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</si>
  <si>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</si>
  <si>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</si>
  <si>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</si>
  <si>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</si>
  <si>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</si>
  <si>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</si>
  <si>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</si>
  <si>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</si>
  <si>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</si>
  <si>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</si>
  <si>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</si>
  <si>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</si>
  <si>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</si>
  <si>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</si>
  <si>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</si>
  <si>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</si>
  <si>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</si>
  <si>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</si>
  <si>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</si>
  <si>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</si>
  <si>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</si>
  <si>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</si>
  <si>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</si>
  <si>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</si>
  <si>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</si>
  <si>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</si>
  <si>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</si>
  <si>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</si>
  <si>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</si>
  <si>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</si>
  <si>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</si>
  <si>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</si>
  <si>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</si>
  <si>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</si>
  <si>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</si>
  <si>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Szavatolótőke</t>
  </si>
  <si>
    <t>Előírt stabil források összesen</t>
  </si>
  <si>
    <t>Nettó stabil forrásellátottsági ráta (%)</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</si>
  <si>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</si>
  <si>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</si>
  <si>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</si>
  <si>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</si>
  <si>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</si>
  <si>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</si>
  <si>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</si>
  <si>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</si>
  <si>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</si>
  <si>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</si>
  <si>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</si>
  <si>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</si>
  <si>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</si>
  <si>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</si>
  <si>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</si>
  <si>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</si>
  <si>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</si>
  <si>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</si>
  <si>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</si>
  <si>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</si>
  <si>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</si>
  <si>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</si>
  <si>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</si>
  <si>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</si>
  <si>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</si>
  <si>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</si>
  <si>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</si>
  <si>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</si>
  <si>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</si>
  <si>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</si>
  <si>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</si>
  <si>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</si>
  <si>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</si>
  <si>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</si>
  <si>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</si>
  <si>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</si>
  <si>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</si>
  <si>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</si>
  <si>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</si>
  <si>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</si>
  <si>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</si>
  <si>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</si>
  <si>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</si>
  <si>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</si>
  <si>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</si>
  <si>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</si>
  <si>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</si>
  <si>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</si>
  <si>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</si>
  <si>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</si>
  <si>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</si>
  <si>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</si>
  <si>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</si>
  <si>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CC2</t>
  </si>
  <si>
    <t>OV1</t>
  </si>
  <si>
    <t>CQ1</t>
  </si>
  <si>
    <t>CQ4</t>
  </si>
  <si>
    <t>CQ5</t>
  </si>
  <si>
    <t>CQ7</t>
  </si>
  <si>
    <t>CCR1</t>
  </si>
  <si>
    <t>CCR2</t>
  </si>
  <si>
    <t>CCR3</t>
  </si>
  <si>
    <t>CCR8</t>
  </si>
  <si>
    <t>MR1</t>
  </si>
  <si>
    <t>KM1</t>
  </si>
  <si>
    <t>LIQ1</t>
  </si>
  <si>
    <t>Fő mérőszámok</t>
  </si>
  <si>
    <t>A fő mérőszámok</t>
  </si>
  <si>
    <t>A teljes kockázati kitettségértékek áttekintése</t>
  </si>
  <si>
    <t>A szabályozói szavatolótőke összetétele</t>
  </si>
  <si>
    <t>A szabályozói szavatolótőke auditált pénzügyi kimutatásokban szereplő mérleggel való egyeztetése</t>
  </si>
  <si>
    <t>LR2 – LRCom</t>
  </si>
  <si>
    <t>Tőkeáttételi mutatóra vonatkozó egységes adattábla</t>
  </si>
  <si>
    <t>Likviditási követelmények</t>
  </si>
  <si>
    <t>A likviditásfedezeti rátára vonatkozó mennyiségi információk</t>
  </si>
  <si>
    <t>LIQ2</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</si>
  <si>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</si>
  <si>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</si>
  <si>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</si>
  <si>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</si>
  <si>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</si>
  <si>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</si>
  <si>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</si>
  <si>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Átstrukturált kitettségek hitelminősége</t>
  </si>
  <si>
    <t>Nemteljesítő kitettségek minősége földrajzi bontásban</t>
  </si>
  <si>
    <t>Nem pénzügyi vállalatoknak nyújtott hitelek és előlegek hitelminősége ágazatok szerinti bontásban</t>
  </si>
  <si>
    <t>Birtokbavétellel és végrehajtással megszerzett biztosítékok</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</si>
  <si>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</si>
  <si>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</si>
  <si>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</si>
  <si>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</si>
  <si>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</si>
  <si>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</si>
  <si>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</si>
  <si>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</si>
  <si>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</si>
  <si>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</si>
  <si>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</si>
  <si>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</si>
  <si>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</si>
  <si>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</si>
  <si>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</si>
  <si>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rPr>
        <vertAlign val="superscript"/>
        <sz val="8"/>
        <rFont val="Arial"/>
        <family val="2"/>
        <charset val="238"/>
      </rPr>
      <t>4</t>
    </r>
    <r>
      <rPr>
        <sz val="8"/>
        <rFont val="Arial"/>
        <family val="2"/>
        <charset val="238"/>
      </rPr>
      <t xml:space="preserve"> Nem releváns tőkepuffer</t>
    </r>
  </si>
  <si>
    <r>
      <t>ebből sztenderd módszer</t>
    </r>
    <r>
      <rPr>
        <vertAlign val="superscript"/>
        <sz val="8"/>
        <rFont val="Arial"/>
        <family val="2"/>
        <charset val="238"/>
      </rPr>
      <t>1</t>
    </r>
  </si>
  <si>
    <t>Az 575/2013 rendelet 473a cikke szerinti, az IFRS9 nemzetközi pénzügyi beszámolási standard alkalmazásának hatását enyhítő átmeneti intézkedések hatása</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</si>
  <si>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</si>
  <si>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</si>
  <si>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</si>
  <si>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</si>
  <si>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</si>
  <si>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</si>
  <si>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</si>
  <si>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OTP Csoport konszolidált nyilvánosságra hozatali dokumentuma</t>
  </si>
  <si>
    <r>
      <rPr>
        <vertAlign val="superscript"/>
        <sz val="8"/>
        <rFont val="Arial"/>
        <family val="2"/>
        <charset val="238"/>
      </rPr>
      <t xml:space="preserve">2 </t>
    </r>
    <r>
      <rPr>
        <sz val="8"/>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 illetve a nemteljesítő kitettségek elégtelen fedezete miatti elsődleges alapvető tőkéből levont összeg az 575/2013 rendelet 36. cikk m) pontjának megfelelően</t>
    </r>
  </si>
  <si>
    <t>ebből: anticiklikus pufferkövetelmény</t>
  </si>
  <si>
    <t>A Bankcsoport 2021. december 31-ére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és az alapmutató módszert alkalmazza.</t>
  </si>
  <si>
    <t>55, 57, 59, 62</t>
  </si>
  <si>
    <t>47, 48, 60</t>
  </si>
  <si>
    <t>7, 14</t>
  </si>
  <si>
    <t>6, 13</t>
  </si>
  <si>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r>
  </si>
  <si>
    <t>2, 5, 20, 30, 33, 34</t>
  </si>
  <si>
    <t>* a táblában bemutatott kitettségértékek tartalmazzák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</si>
  <si>
    <r>
      <rPr>
        <vertAlign val="superscript"/>
        <sz val="8"/>
        <rFont val="Arial"/>
        <family val="2"/>
        <charset val="238"/>
      </rPr>
      <t xml:space="preserve">1 </t>
    </r>
    <r>
      <rPr>
        <sz val="8"/>
        <rFont val="Arial"/>
        <family val="2"/>
        <charset val="238"/>
      </rPr>
      <t xml:space="preserve">Az eredménytartalék tartalmazza a 2022. első negyedéves veszteséget. </t>
    </r>
  </si>
  <si>
    <t>LIQB tábla szövegesen:
 Likviditási ráta számításához az OTP csak az LCR-táblában szereplő tételeket használja fel.  A Bankcsoport likviditási tartalékai (HQLA+ Inflow) 2022 első negyedévében 3,7 milliárd euróval (19%-kal) emelkedtek, míg a nettó likviditáskiáramlás 1 milliárd euróval (12%-kal) csökkent. A szabályozói limit fölötti többlet mértéke az előző negyedévhez képest 2,3 milliárd euróval volt magasabb az azt megelőző negyedévhez képest. A csoport konszolidált LCR mutatója 44 százalékponttal, 224%-ra nőtt, amely két fő okra vezethető vissza:
- a bolgár leánybank korlátozottan felhasználható eszközeinek kezelése miatt kiesett likviditási többlet ismételten figyelembe vehető csoportszinten a megváltozott felügyeleti elvárások miatt 2022.03.31-i riporttól kezdődően, ami 2,08 mrd EUR-ral javította a puffert ,
- az OTP Bank Nyrt. üzletági hatása révén +1,04 mrd EUR-ral járult hozzá a csoportszintű puffer emelkedéséhez.
Ezt leszámítva a likviditási tartalékok kockázati profilhoz viszonyított mértéke nem változott, ezáltal továbbra is megnyugtató fedezetet jelentenek a potenciálisan felmerülő likviditási kockázati eseményekre.</t>
  </si>
  <si>
    <t>CR1-A - Kitettségek futamideje</t>
  </si>
  <si>
    <t>Nettó kitettségérték</t>
  </si>
  <si>
    <t>Látra szóló</t>
  </si>
  <si>
    <t>≤ 1 év</t>
  </si>
  <si>
    <t>&gt; 1 év ≤ 5 év</t>
  </si>
  <si>
    <t>&gt; 5 év</t>
  </si>
  <si>
    <t>Nincs megadott futamidő</t>
  </si>
  <si>
    <t>Hitelek és előlegek</t>
  </si>
  <si>
    <t>Hitelviszonyt megtestesítő értékpapírok</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</si>
  <si>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</si>
  <si>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</si>
  <si>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</si>
  <si>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</si>
  <si>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</si>
  <si>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</si>
  <si>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Nemteljesítő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</si>
  <si>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</si>
  <si>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</si>
  <si>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</si>
  <si>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</si>
  <si>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</si>
  <si>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</si>
  <si>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</si>
  <si>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Központi bankok</t>
  </si>
  <si>
    <t>Államháztartások</t>
  </si>
  <si>
    <t>Hitelintézetek</t>
  </si>
  <si>
    <t>Egyéb pénzügyi vállalatok</t>
  </si>
  <si>
    <t>Nem pénzügyi vállalatok</t>
  </si>
  <si>
    <t>Ebből KKV-k</t>
  </si>
  <si>
    <t>Háztartások</t>
  </si>
  <si>
    <t>CR2 - Nemteljesítő hitelek és előlegek állományának változásai</t>
  </si>
  <si>
    <t>Magyarázat arra vonatkozóan, hogy az egyes sorokban feltüntetett nemteljesítő értékek és az olyan értékek közötti lényeges eltéréseket, amelyek a „nemteljesítő” (defaulted) CRR 178. cikke szerinti fogalommeghatározásának alkalmazásával adódtak volna.</t>
  </si>
  <si>
    <t>A bedőlt kitettségek bruttó könyv szerinti értéke</t>
  </si>
  <si>
    <t>Az utolsó beszámolási időszak óta nemteljesítővé (defaulted) vált hitelek  és hitelviszonyt megtestesítő értékpapírok</t>
  </si>
  <si>
    <t>Teljesítő (non-defaulted) státuszba visszahelyezett</t>
  </si>
  <si>
    <t>Leírt összegek</t>
  </si>
  <si>
    <r>
      <t>Egyéb változások</t>
    </r>
    <r>
      <rPr>
        <vertAlign val="superscript"/>
        <sz val="8"/>
        <rFont val="Arial"/>
        <family val="2"/>
        <charset val="238"/>
      </rPr>
      <t>1</t>
    </r>
  </si>
  <si>
    <r>
      <rPr>
        <vertAlign val="superscript"/>
        <sz val="8"/>
        <rFont val="Arial"/>
        <family val="2"/>
        <charset val="238"/>
      </rPr>
      <t>1</t>
    </r>
    <r>
      <rPr>
        <sz val="8"/>
        <rFont val="Arial"/>
        <family val="2"/>
        <charset val="238"/>
      </rPr>
      <t xml:space="preserve"> Tartalmazza az IFRS 9 áttérési különbözetet</t>
    </r>
  </si>
  <si>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</si>
  <si>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</si>
  <si>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</si>
  <si>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</si>
  <si>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</si>
  <si>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</si>
  <si>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</si>
  <si>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</si>
  <si>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</si>
  <si>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</si>
  <si>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</si>
  <si>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CQ4 - Nemteljesítő kitettségek minősége földrajzi bontásban</t>
  </si>
  <si>
    <t>Bruttó könyv szerinti érték</t>
  </si>
  <si>
    <t>Halmozott értékvesztés</t>
  </si>
  <si>
    <t>A mérlegen kívüli kötelezettségek és adott pénzügyi garanciák céltartalékai</t>
  </si>
  <si>
    <t>A hitelkockázat-változásból származó negatív valósérték-változás halmozott összege nemteljesítő kitettségek esetében</t>
  </si>
  <si>
    <t>Ebből nemteljesítő</t>
  </si>
  <si>
    <t>Ebből értékvesztés elszámolási kötelezettség hatálya alá tartozó hitelek és előlegek</t>
  </si>
  <si>
    <t>Mérlegen belüli kitettségek</t>
  </si>
  <si>
    <t>Magyarország</t>
  </si>
  <si>
    <t>Bulgária</t>
  </si>
  <si>
    <t>Horvátország</t>
  </si>
  <si>
    <t>Szerb Köztársaság</t>
  </si>
  <si>
    <t>Szlovénia</t>
  </si>
  <si>
    <t>Románia</t>
  </si>
  <si>
    <t>Egyéb országok</t>
  </si>
  <si>
    <t>Oroszország</t>
  </si>
  <si>
    <t>CQ5 - Nem pénzügyi vállalatoknak nyújtott hitelek és előlegek hitelminősége ágazatok szerinti bontásban</t>
  </si>
  <si>
    <t>Mezőgazdaság, erdészet és halászat</t>
  </si>
  <si>
    <t>Bányászat, kőfejtés</t>
  </si>
  <si>
    <t>Feldolgozóipar</t>
  </si>
  <si>
    <t>Villamosenergia-, gáz-, gőzellátás, légkondicionálás</t>
  </si>
  <si>
    <t>Vízellátás</t>
  </si>
  <si>
    <t>Építőipar</t>
  </si>
  <si>
    <t>Nagy- és kiskereskedelem</t>
  </si>
  <si>
    <t>Szállítás és raktározás</t>
  </si>
  <si>
    <t>Szálláshely-szolgáltatás, vendéglátás</t>
  </si>
  <si>
    <t>Információ, kommunikáció</t>
  </si>
  <si>
    <t>Pénzügyi és biztosítási tevékenységek</t>
  </si>
  <si>
    <t>Ingatlanügyletek</t>
  </si>
  <si>
    <t>Szakmai, tudományos, műszaki tevékenység</t>
  </si>
  <si>
    <t>Adminisztratív és szolgáltatást támogató tevékenység</t>
  </si>
  <si>
    <t>Közigazgatás, védelem, kötelező társadalombiztosítás</t>
  </si>
  <si>
    <t>Oktatás</t>
  </si>
  <si>
    <t>Humán-egészségügyi szolgáltatások, szociális ellátás</t>
  </si>
  <si>
    <t>Művészet, szórakoztatás, szabadidő</t>
  </si>
  <si>
    <t>Egyéb szolgáltatások</t>
  </si>
  <si>
    <t>CQ7 - Birtokbavétellel és végrehajtással megszerzett biztosítékok</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</si>
  <si>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</si>
  <si>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</si>
  <si>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</si>
  <si>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</si>
  <si>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</si>
  <si>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</si>
  <si>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</si>
  <si>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</si>
  <si>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</si>
  <si>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</si>
  <si>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CCR1 - A partnerkockázati kitettség elemzése módszerenként</t>
  </si>
  <si>
    <t>A származtatott ügyletek soron szerepelnek a letéti megállapodásokhoz kapcsolódó kitettségértékek, egyedül a központi szerződő felekhez előre befizetett garanciaalap hozzájárulások kitettségértékei nem jelennek meg a táblában.</t>
  </si>
  <si>
    <t>Megnevezés</t>
  </si>
  <si>
    <t>Pótlási költség (RC)</t>
  </si>
  <si>
    <t>Potenciális jövőbeli kitettség (PFE)</t>
  </si>
  <si>
    <t>EEPE</t>
  </si>
  <si>
    <t>A szabályozói kitettségérték kiszámításához használt alfa</t>
  </si>
  <si>
    <t>Kitettségérték hitelkockázat- mérséklés előtt</t>
  </si>
  <si>
    <t>Kitettségérték</t>
  </si>
  <si>
    <t>Kockázattal súlyozott kitettségérték (RWEA)</t>
  </si>
  <si>
    <t>EU-1</t>
  </si>
  <si>
    <t>EU – Eredeti kitettség módszere (származtatott ügyletek esetében)</t>
  </si>
  <si>
    <t>EU-2</t>
  </si>
  <si>
    <t>EU – egyszerűsített SA-CCR (származtatott ügyletek esetében)</t>
  </si>
  <si>
    <t>SA-CCR (származtatott ügyletek esetében)</t>
  </si>
  <si>
    <t>Belső modell módszer (IMM) (származtatott ügyletek és értékpapír-finanszírozási ügyletek esetében)</t>
  </si>
  <si>
    <t>2a</t>
  </si>
  <si>
    <t>ebből értékpapír-finanszírozási ügyletek nettósítási halmazai</t>
  </si>
  <si>
    <t>2b</t>
  </si>
  <si>
    <t>ebből származtatott és hosszú kiegyenlítési idejű ügyletek nettósítási halmazai</t>
  </si>
  <si>
    <t>2c</t>
  </si>
  <si>
    <t>ebből eltérő termékek közötti szerződéses nettósítási halmazból</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</si>
  <si>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</si>
  <si>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</si>
  <si>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</si>
  <si>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</si>
  <si>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</si>
  <si>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</si>
  <si>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</si>
  <si>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</si>
  <si>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EU-4</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</si>
  <si>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</si>
  <si>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</si>
  <si>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</si>
  <si>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Kockázati súly</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</si>
  <si>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</si>
  <si>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</si>
  <si>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</si>
  <si>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</si>
  <si>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</si>
  <si>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</si>
  <si>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</si>
  <si>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</si>
  <si>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</si>
  <si>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</si>
  <si>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Egyéb tételek</t>
  </si>
  <si>
    <t>CCR5 -Partnerkockázati kitettségek biztosítékainak összetétele</t>
  </si>
  <si>
    <t>Származtatott ügyletekben felhasznált biztosíték</t>
  </si>
  <si>
    <t>Az értékpapír-finanszírozási ügyletekben felhasznált biztosíték</t>
  </si>
  <si>
    <t>Kapott biztosíték valós értéke</t>
  </si>
  <si>
    <t>Nyújtott biztosíték valós értéke</t>
  </si>
  <si>
    <t>m HUF</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</si>
  <si>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</si>
  <si>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</si>
  <si>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</si>
  <si>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</si>
  <si>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</si>
  <si>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</si>
  <si>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</si>
  <si>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</si>
  <si>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</si>
  <si>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</si>
  <si>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CCR6 -Hitelderivatíva-kitettségek</t>
  </si>
  <si>
    <t>Kockázat átadása (megvásárolt védelem)</t>
  </si>
  <si>
    <t>Kockázat átvétele (védelem eladása)</t>
  </si>
  <si>
    <t>Névértékek</t>
  </si>
  <si>
    <t>Egy alaptermékes hitel-nemteljesítési csereügyletek (single-name CDS)</t>
  </si>
  <si>
    <t>Index CDS-ek</t>
  </si>
  <si>
    <t>Teljeshozam-csereügyletek</t>
  </si>
  <si>
    <t>Hitelopciók</t>
  </si>
  <si>
    <t>Egyéb hitelderivatívák</t>
  </si>
  <si>
    <t>Névértékek összesen</t>
  </si>
  <si>
    <t>Valós értékek</t>
  </si>
  <si>
    <t>Pozitív valós érték (eszköz)</t>
  </si>
  <si>
    <t>Negatív valós érték (forrás)</t>
  </si>
  <si>
    <t>CCR8 -Központi szerződő felekkel szembeni kitettségek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</si>
  <si>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</si>
  <si>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</si>
  <si>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</si>
  <si>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</si>
  <si>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</si>
  <si>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</si>
  <si>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</si>
  <si>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</si>
  <si>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befizetett garanciaalapi hozzájárulások</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</si>
  <si>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</si>
  <si>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</si>
  <si>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</si>
  <si>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</si>
  <si>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A piaci kockázat annak kockázata, hogy a piaci kockázati tényezők mozgása, beleértve a devizaárfolyamokat, árutőzsdei árakat, a kamatlábakat, hitelkockázati felárakat és a részvények árfolyamát, csökkenteni fogja a Csoport eredményét vagy a portfóliók értékét.</t>
  </si>
  <si>
    <t>Sima termékek</t>
  </si>
  <si>
    <t>Kamatlábkockázat (általános és egyedi)</t>
  </si>
  <si>
    <t>Részvénypiaci kockázat (általános és egyedi)</t>
  </si>
  <si>
    <t>Devizaárfolyam-kockázat</t>
  </si>
  <si>
    <t>Árukockázat</t>
  </si>
  <si>
    <t>Opciós szerződések</t>
  </si>
  <si>
    <t>Egyszerűsített megközelítés</t>
  </si>
  <si>
    <t>Delta plusz módszer</t>
  </si>
  <si>
    <t>Forgatókönyvmódszer</t>
  </si>
  <si>
    <t>Értékpapírosítás (egyedi kockázat)</t>
  </si>
  <si>
    <t>CC2 - A szabályozói szavatolótőke auditált pénzügyi kimutatásokban szereplő mérleggel való egyeztetése</t>
  </si>
  <si>
    <r>
      <t>A nyilvánosságra hozott pénzügyi kimutatások szerinti mérleg</t>
    </r>
    <r>
      <rPr>
        <b/>
        <vertAlign val="superscript"/>
        <sz val="8"/>
        <rFont val="Arial"/>
        <family val="2"/>
        <charset val="238"/>
      </rPr>
      <t>1</t>
    </r>
  </si>
  <si>
    <t>A szabályozói konszolidáció hatóköre alapján</t>
  </si>
  <si>
    <t>Hivatkozás</t>
  </si>
  <si>
    <t>Pénztárak, betétszámlák, elszámolások a Nemzeti Bankokkal</t>
  </si>
  <si>
    <t>Bankközi kihelyezések, követelések a kihelyezési veszteségekre elszámolt értékvesztés levonása után</t>
  </si>
  <si>
    <t>7*</t>
  </si>
  <si>
    <t>Repó követelések</t>
  </si>
  <si>
    <t>Eredménnyel szemben valós értéken értékelt pénzügyi eszközök</t>
  </si>
  <si>
    <t>Egyéb átfogó eredménnyel szemben valós értéken értékelt értékpapírok</t>
  </si>
  <si>
    <t>Ebből: közvetlen, közvetett és szintetikus jelentős részesedés pénzügyi ágazatbeli szervezetek elsődleges alapvető tőkeinstumentumaiban</t>
  </si>
  <si>
    <t>Ebből: közvetlen, közvetett nem jelentős részesedés pénzügyi ágazatbeli szervezetek elsődleges alapvető tőkeinstumentumaiban</t>
  </si>
  <si>
    <t>Amortizált bekerülési értéken értékelt értékpapírok</t>
  </si>
  <si>
    <t>Amortizált bekerülési értéken értékelt hitelek</t>
  </si>
  <si>
    <t>Eredménnyel szemben kötelezően valósan értékelt hitelek</t>
  </si>
  <si>
    <t>Pénzügyi lízingkövetelés</t>
  </si>
  <si>
    <t>Részvények és részesedések</t>
  </si>
  <si>
    <t>Tárgyi eszközök</t>
  </si>
  <si>
    <t>Immateriális javak és goodwill</t>
  </si>
  <si>
    <t>Ebből: szavatoló tőkéből levonandó</t>
  </si>
  <si>
    <t>Használati jog eszköz</t>
  </si>
  <si>
    <t>Befektetési célú ingatlanok</t>
  </si>
  <si>
    <t>Fedezeti célú származékos pénzügyi eszközök</t>
  </si>
  <si>
    <t>Halasztott adó eszközök</t>
  </si>
  <si>
    <r>
      <t>Ebből: Jövőbeli nyereségtől függően érvényesíthető, nem átmeneti különbözetből származó</t>
    </r>
    <r>
      <rPr>
        <i/>
        <vertAlign val="superscript"/>
        <sz val="8"/>
        <color theme="1"/>
        <rFont val="Arial"/>
        <family val="2"/>
        <charset val="238"/>
      </rPr>
      <t>2</t>
    </r>
  </si>
  <si>
    <r>
      <t>Ebből: Jövőbeli nyereségtől függően érvényesíthető, átmeneti különbözetből származó</t>
    </r>
    <r>
      <rPr>
        <i/>
        <vertAlign val="superscript"/>
        <sz val="8"/>
        <color theme="1"/>
        <rFont val="Arial"/>
        <family val="2"/>
        <charset val="238"/>
      </rPr>
      <t>2</t>
    </r>
  </si>
  <si>
    <t>Társasági adókövetelés</t>
  </si>
  <si>
    <t>Egyéb eszközök</t>
  </si>
  <si>
    <t>Értékesítésre tartott / megszűnt eszközök</t>
  </si>
  <si>
    <t>ESZKÖZÖK ÖSSZESEN</t>
  </si>
  <si>
    <t>Nemzeti Kormánnyal, Nemzeti Bankokkal és egyéb bankokkal szembeni kötelezettségek</t>
  </si>
  <si>
    <t>Repo kötelezettségek</t>
  </si>
  <si>
    <t>Eredménnyel szemben valós értéken értékeltként megjelölt pénzügyi kötelezettségek</t>
  </si>
  <si>
    <t>Ügyfelek betétei</t>
  </si>
  <si>
    <t>Kibocsátott értékpapírok</t>
  </si>
  <si>
    <t>Kereskedési célú származékos pénzügyi kötelezettségek</t>
  </si>
  <si>
    <t>Fedezeti célú származékos pénzügyi kötelezettségek</t>
  </si>
  <si>
    <t>Lízing kötelezettségek</t>
  </si>
  <si>
    <t>Halasztott adó kötelezettségek</t>
  </si>
  <si>
    <t>Társasági adótartozások</t>
  </si>
  <si>
    <t>Egyéb kötelezettségek</t>
  </si>
  <si>
    <t>Alárendelt kölcsöntőke</t>
  </si>
  <si>
    <r>
      <t>Ebből: a szavatoló tőkébe beszámítható járulékos és alárendelt kölcsöntőke</t>
    </r>
    <r>
      <rPr>
        <i/>
        <vertAlign val="superscript"/>
        <sz val="8"/>
        <color theme="1"/>
        <rFont val="Arial"/>
        <family val="2"/>
        <charset val="238"/>
      </rPr>
      <t>3</t>
    </r>
  </si>
  <si>
    <t>46, EU-47b, 52</t>
  </si>
  <si>
    <r>
      <t>Ebből: a konszolidált járulékos tőkében figyelembe vehető leányvállalatok által kibocsátott tőkeinstrumentumok</t>
    </r>
    <r>
      <rPr>
        <i/>
        <vertAlign val="superscript"/>
        <sz val="8"/>
        <color theme="1"/>
        <rFont val="Arial"/>
        <family val="2"/>
        <charset val="238"/>
      </rPr>
      <t>4</t>
    </r>
  </si>
  <si>
    <t>Értékesítésre tartott / megszűnt eszközökhöz közvetlenül kapcsolódó kötelezettségek</t>
  </si>
  <si>
    <t>KÖTELEZETTSÉGEK ÖSSZESEN</t>
  </si>
  <si>
    <t>Jegyzett tőke</t>
  </si>
  <si>
    <t>Eredménytartalék és egyéb tartalékok</t>
  </si>
  <si>
    <t>Kibocsátott tulajdoni részesedést megtestesítő instrumentumok, kivéve jegyzett tőke</t>
  </si>
  <si>
    <t>Egyéb tőke</t>
  </si>
  <si>
    <t>Halmozott egyéb átfogó jövedelem</t>
  </si>
  <si>
    <t>Ebből: Átértékelési különbözet</t>
  </si>
  <si>
    <t>Ebből: Értékesíthető értékpapírok és pénzügyi instrumentumok valós érték korrekciója az eredménytartalékban</t>
  </si>
  <si>
    <t>Ebből: Cash -Flow fedezeti ügyletek valós érték</t>
  </si>
  <si>
    <t>Ebből: Nettó befektetés fedezeti ügyletei</t>
  </si>
  <si>
    <t>Eredménytartalék</t>
  </si>
  <si>
    <t>Ebből: Eredménytartalék</t>
  </si>
  <si>
    <t>Ebből: szavatoló tőkébe beszámítható</t>
  </si>
  <si>
    <t>Ebből: Konszolidáció miatti változások</t>
  </si>
  <si>
    <t>Egyéb tartalék</t>
  </si>
  <si>
    <t>Ebből: Leányvállalati és közös vezetésű vállalkozások saját tőke változása</t>
  </si>
  <si>
    <t>Ebből: Egyéb tartalék</t>
  </si>
  <si>
    <t>Anyavállalat tulajdonosait megillető nyereség vagy veszteség</t>
  </si>
  <si>
    <t>Visszavásárolt saját részvény</t>
  </si>
  <si>
    <t>Kisebbségi részesedések [Nem ellenőrző részesedés]</t>
  </si>
  <si>
    <r>
      <t>Ebből: szavatoló tőkébe beszámítható</t>
    </r>
    <r>
      <rPr>
        <i/>
        <vertAlign val="superscript"/>
        <sz val="8"/>
        <rFont val="Arial"/>
        <family val="2"/>
        <charset val="238"/>
      </rPr>
      <t>4</t>
    </r>
  </si>
  <si>
    <t>SAJÁT TŐKE</t>
  </si>
  <si>
    <r>
      <rPr>
        <vertAlign val="superscript"/>
        <sz val="8"/>
        <color theme="1"/>
        <rFont val="Arial"/>
        <family val="2"/>
        <charset val="238"/>
      </rPr>
      <t>*</t>
    </r>
    <r>
      <rPr>
        <sz val="8"/>
        <color theme="1"/>
        <rFont val="Arial"/>
        <family val="2"/>
        <charset val="238"/>
      </rPr>
      <t xml:space="preserve"> A kiegészítő értékelési korrekció az egyszerűsített módszertan alapján kerül meghatározásra, amely alapján a megjelölt tételek mérlegértékének 0,1%-ával kerül a szavatoló tőke csökkentésre.</t>
    </r>
  </si>
  <si>
    <r>
      <rPr>
        <vertAlign val="superscript"/>
        <sz val="8"/>
        <color theme="1"/>
        <rFont val="Arial"/>
        <family val="2"/>
        <charset val="238"/>
      </rPr>
      <t>1</t>
    </r>
    <r>
      <rPr>
        <sz val="8"/>
        <color theme="1"/>
        <rFont val="Arial"/>
        <family val="2"/>
        <charset val="238"/>
      </rPr>
      <t xml:space="preserve"> Számviteli, a pénzügyi kimutatásokban közétett konszolidációs kör alapján készült</t>
    </r>
  </si>
  <si>
    <r>
      <rPr>
        <vertAlign val="superscript"/>
        <sz val="8"/>
        <color theme="1"/>
        <rFont val="Arial"/>
        <family val="2"/>
        <charset val="238"/>
      </rPr>
      <t>2</t>
    </r>
    <r>
      <rPr>
        <sz val="8"/>
        <color theme="1"/>
        <rFont val="Arial"/>
        <family val="2"/>
        <charset val="238"/>
      </rPr>
      <t xml:space="preserve"> A konszolidált mérlegben az IAS12 alapján kerül sor a halasztott adókövetelések illetve adókötelezettségek összegének meghatározására, ami nem veszi figyelembe a CRR által elvárt megbontást (jövőbeli nyereségtől függően érvényesíthető, illetve nem jövőbeli nyereségtől függően érvényesíthető, valamint átmeneti különbözetből származó, illetve nem átmeneti különbözetből származó besorolás). A szavatoló tőkében figyelembe vett halasztott adókövetelések (illetve adókötelezettségek) meghatározásakor az összes halasztott adókövetelést és adókötelezettséget a CRR szerinti alkategóriákra kerül megbontásra, majd az egyes CRR szerinti alkategórián belül kerül elvégzésre a halasztott adókövetelések és adókötelezettségek kiegyenlítése leányvállalatonként (melyre a 241/2014/EU számú RTS 14. cikk (2-3) bekezdése ad lehetőséget). Ezen módszertan alkalmazása nincs hatással a halaszott adókövetelések és adókötelezettségek különbözetének értékére.</t>
    </r>
  </si>
  <si>
    <r>
      <rPr>
        <vertAlign val="superscript"/>
        <sz val="8"/>
        <color theme="1"/>
        <rFont val="Arial"/>
        <family val="2"/>
        <charset val="238"/>
      </rPr>
      <t>3</t>
    </r>
    <r>
      <rPr>
        <sz val="8"/>
        <color theme="1"/>
        <rFont val="Arial"/>
        <family val="2"/>
        <charset val="238"/>
      </rPr>
      <t xml:space="preserve"> Szavatoló tőkébe beszámítható járulékos tőke értéke</t>
    </r>
  </si>
  <si>
    <r>
      <rPr>
        <vertAlign val="superscript"/>
        <sz val="8"/>
        <color theme="1"/>
        <rFont val="Arial"/>
        <family val="2"/>
        <charset val="238"/>
      </rPr>
      <t>4</t>
    </r>
    <r>
      <rPr>
        <sz val="8"/>
        <color theme="1"/>
        <rFont val="Arial"/>
        <family val="2"/>
        <charset val="238"/>
      </rPr>
      <t xml:space="preserve"> A CRR 81-88. cikkeit figyelembe véve</t>
    </r>
  </si>
  <si>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</si>
  <si>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</si>
  <si>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</si>
  <si>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</si>
  <si>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</si>
  <si>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</si>
  <si>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</si>
  <si>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</si>
  <si>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</si>
  <si>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</si>
  <si>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</si>
  <si>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</si>
  <si>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</si>
  <si>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</si>
  <si>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</si>
  <si>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</si>
  <si>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</si>
  <si>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</si>
  <si>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</si>
  <si>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</si>
  <si>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</si>
  <si>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EU-15a</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</si>
  <si>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</si>
  <si>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</si>
  <si>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</si>
  <si>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</si>
  <si>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</si>
  <si>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</si>
  <si>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</si>
  <si>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</si>
  <si>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</si>
  <si>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</si>
  <si>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</si>
  <si>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</si>
  <si>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</si>
  <si>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</si>
  <si>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</si>
  <si>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</si>
  <si>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</si>
  <si>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Nemteljesítő hitelek és előlegek záró állománya - 2022.06.30  (6 =1 + 2 - 3 - 4 + 5)</t>
  </si>
  <si>
    <t>Nemteljesítő hitelek és előlegek nyitó állománya - 2021.12.31</t>
  </si>
  <si>
    <t>LR1 - LRSum - A számviteli eszközök és a tőkeáttételi mutató számításához használt kitettségek összefoglaló egyeztetése</t>
  </si>
  <si>
    <t>Alkalmazandó összeg</t>
  </si>
  <si>
    <t>Eszközök összesen a közzétett pénzügyi kimutatások szerint</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</si>
  <si>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</si>
  <si>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</si>
  <si>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</si>
  <si>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</si>
  <si>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</si>
  <si>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</si>
  <si>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</si>
  <si>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értékpapír-finanszírozási ügyletek miatt</t>
  </si>
  <si>
    <t>Kiigazítás a mérlegen kívüli tételek miatt (mérlegen kívüli kitettségek hitel- egyenértékesítése)</t>
  </si>
  <si>
    <t>(Kiigazítás prudens értékelési korrekciók és egyedi és általános kockázati céltartalékok miatt, amelyek csökkentették az alapvető tőkét)</t>
  </si>
  <si>
    <t>EU-11a</t>
  </si>
  <si>
    <t>(Kiigazítás a teljes kitettségi mértékből a CRR 429a. cikke (1) bekezdésének c) pontjával összhangban kizárt kitettségek miatt)</t>
  </si>
  <si>
    <t>EU-11b</t>
  </si>
  <si>
    <t>(Kiigazítás a teljes kitettségi mértékből a CRR 429a. cikke (1) bekezdésének j) pontjával összhangban kizárt kitettségek miatt)</t>
  </si>
  <si>
    <t>Egyéb kiigazítások</t>
  </si>
  <si>
    <t>LR3 - LRSpl - Mérlegen belüli kitettségek bontása (származtatott ügyletek, értékpapír-finanszírozási ügyletek és mentesített kitettségek nélkül)</t>
  </si>
  <si>
    <t>Mérlegen belüli kitettségek összesen (származtatott ügyletek, értékpapír-finanszírozási ügyletek és mentesített kitettségek nélkül), ebből:</t>
  </si>
  <si>
    <t>Kereskedési könyvi kitettségek</t>
  </si>
  <si>
    <t>EU-3</t>
  </si>
  <si>
    <t>Nem kereskedési könyvi kitettségek, ebből:</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</si>
  <si>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</si>
  <si>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</si>
  <si>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</si>
  <si>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</si>
  <si>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</si>
  <si>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</si>
  <si>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</si>
  <si>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</si>
  <si>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Ingatlanjelzáloggal fedezett</t>
  </si>
  <si>
    <t>EU-9</t>
  </si>
  <si>
    <t>Lakossággal szembeni kitettségek</t>
  </si>
  <si>
    <t>EU-10</t>
  </si>
  <si>
    <t>Vállalati kitettségek</t>
  </si>
  <si>
    <t>EU-11</t>
  </si>
  <si>
    <t>EU-12</t>
  </si>
  <si>
    <t>Egyéb kitettségek (pl. részvény, értékpapírosítás és egyéb nem hitelkötelezettséget megtestesítő eszközök)</t>
  </si>
  <si>
    <t>LR1 – LRSum</t>
  </si>
  <si>
    <t>A számviteli eszközök és a tőkeáttételi mutató számításához használt kitettségek összefoglaló egyeztetése</t>
  </si>
  <si>
    <t>LR3 – LRSpl</t>
  </si>
  <si>
    <t>Mérlegen belüli kitettségek bontása (származtatott ügyletek, értékpapír-finanszírozási ügyletek és mentesített kitettségek nélkül)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</si>
</sst>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_-* #,##0.00\ _F_t_-;\-* #,##0.00\ _F_t_-;_-* &quot;-&quot;??\ _F_t_-;_-@_-"/>
    <numFmt numFmtId="167" formatCode="0.0000"/>
    <numFmt numFmtId="168" formatCode="#,##0.0"/>
    <numFmt numFmtId="169" formatCode="#,##0.0000"/>
  </numFmts>
  <fonts count="3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theme="8"/>
      <name val="Arial"/>
      <family val="2"/>
      <charset val="238"/>
    </font>
    <font>
      <sz val="9"/>
      <color rgb="FF080000"/>
      <name val="Arial"/>
      <family val="2"/>
      <charset val="238"/>
    </font>
    <font>
      <b/>
      <sz val="9"/>
      <color rgb="FF080000"/>
      <name val="Arial"/>
      <family val="2"/>
      <charset val="238"/>
    </font>
    <font>
      <b/>
      <vertAlign val="superscript"/>
      <sz val="8"/>
      <name val="Arial"/>
      <family val="2"/>
      <charset val="238"/>
    </font>
    <font>
      <sz val="8"/>
      <color rgb="FF000000"/>
      <name val="Arial"/>
      <family val="2"/>
      <charset val="238"/>
    </font>
    <font>
      <i/>
      <vertAlign val="superscript"/>
      <sz val="8"/>
      <color theme="1"/>
      <name val="Arial"/>
      <family val="2"/>
      <charset val="238"/>
    </font>
    <font>
      <sz val="8"/>
      <color rgb="FFFF0000"/>
      <name val="Arial"/>
      <family val="2"/>
      <charset val="238"/>
    </font>
    <font>
      <b/>
      <sz val="8"/>
      <color rgb="FF000000"/>
      <name val="Arial"/>
      <family val="2"/>
      <charset val="238"/>
    </font>
    <font>
      <b/>
      <sz val="8"/>
      <color rgb="FFFF0000"/>
      <name val="Arial"/>
      <family val="2"/>
      <charset val="238"/>
    </font>
    <font>
      <i/>
      <sz val="8"/>
      <color rgb="FFFF0000"/>
      <name val="Arial"/>
      <family val="2"/>
      <charset val="238"/>
    </font>
    <font>
      <i/>
      <vertAlign val="superscript"/>
      <sz val="8"/>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style="dotted">
        <color rgb="FF53A31D"/>
      </left>
      <right/>
      <top style="medium">
        <color rgb="FF53A31D"/>
      </top>
      <bottom style="medium">
        <color rgb="FF53A31D"/>
      </bottom>
      <diagonal/>
    </border>
    <border>
      <left/>
      <right style="dotted">
        <color rgb="FF53A31D"/>
      </right>
      <top/>
      <bottom style="medium">
        <color rgb="FF53A31D"/>
      </bottom>
      <diagonal/>
    </border>
    <border>
      <left style="dotted">
        <color rgb="FF53A31D"/>
      </left>
      <right/>
      <top/>
      <bottom style="medium">
        <color rgb="FF53A31D"/>
      </bottom>
      <diagonal/>
    </border>
    <border>
      <left/>
      <right style="dotted">
        <color rgb="FF53A31D"/>
      </right>
      <top style="medium">
        <color rgb="FF53A31D"/>
      </top>
      <bottom/>
      <diagonal/>
    </border>
    <border>
      <left style="dotted">
        <color rgb="FF53A31D"/>
      </left>
      <right/>
      <top style="medium">
        <color rgb="FF53A31D"/>
      </top>
      <bottom/>
      <diagonal/>
    </border>
    <border>
      <left/>
      <right style="dotted">
        <color rgb="FF53A31D"/>
      </right>
      <top/>
      <bottom/>
      <diagonal/>
    </border>
    <border>
      <left style="dotted">
        <color rgb="FF53A31D"/>
      </left>
      <right/>
      <top/>
      <bottom/>
      <diagonal/>
    </border>
    <border>
      <left/>
      <right/>
      <top style="dotted">
        <color rgb="FF53A31D"/>
      </top>
      <bottom/>
      <diagonal/>
    </border>
    <border>
      <left/>
      <right/>
      <top style="medium">
        <color theme="9"/>
      </top>
      <bottom style="medium">
        <color rgb="FF53A31D"/>
      </bottom>
      <diagonal/>
    </border>
    <border>
      <left/>
      <right style="dotted">
        <color rgb="FF53A31D"/>
      </right>
      <top/>
      <bottom style="medium">
        <color theme="9"/>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14">
    <xf numFmtId="0" fontId="0" fillId="0" borderId="0"/>
    <xf numFmtId="9" fontId="4" fillId="0" borderId="0" applyFont="0" applyFill="0" applyBorder="0" applyAlignment="0" applyProtection="0"/>
    <xf numFmtId="0" fontId="5" fillId="0" borderId="0"/>
    <xf numFmtId="0" fontId="17" fillId="0" borderId="0">
      <alignment horizontal="left" vertical="center" wrapText="1"/>
    </xf>
    <xf numFmtId="0" fontId="21" fillId="0" borderId="0" applyNumberFormat="0" applyFill="0" applyBorder="0" applyAlignment="0" applyProtection="0"/>
    <xf numFmtId="0" fontId="3" fillId="0" borderId="0"/>
    <xf numFmtId="166" fontId="3"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4" fillId="0" borderId="0" applyFont="0" applyFill="0" applyBorder="0" applyAlignment="0" applyProtection="0"/>
    <xf numFmtId="0" fontId="1" fillId="0" borderId="0"/>
  </cellStyleXfs>
  <cellXfs count="436">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0" fontId="11" fillId="0" borderId="1" xfId="0" applyFont="1" applyFill="1" applyBorder="1" applyAlignment="1">
      <alignment horizontal="center" vertical="center" wrapText="1"/>
    </xf>
    <xf numFmtId="0" fontId="12" fillId="0" borderId="0" xfId="0" applyFont="1" applyBorder="1" applyAlignment="1">
      <alignment horizontal="left"/>
    </xf>
    <xf numFmtId="3" fontId="13" fillId="0" borderId="0" xfId="0" applyNumberFormat="1" applyFont="1" applyFill="1" applyBorder="1"/>
    <xf numFmtId="0" fontId="14" fillId="0" borderId="0" xfId="0" applyFont="1" applyFill="1" applyBorder="1" applyAlignment="1">
      <alignment horizontal="left" vertical="center" wrapText="1" indent="1"/>
    </xf>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3" fillId="0" borderId="0" xfId="0" applyFont="1"/>
    <xf numFmtId="0" fontId="13" fillId="0" borderId="0" xfId="0" quotePrefix="1" applyFont="1"/>
    <xf numFmtId="0" fontId="14" fillId="0" borderId="0" xfId="0" applyFont="1" applyFill="1" applyBorder="1" applyAlignment="1">
      <alignment vertical="center" wrapText="1"/>
    </xf>
    <xf numFmtId="0" fontId="14" fillId="0" borderId="0" xfId="0" applyFont="1" applyFill="1" applyBorder="1"/>
    <xf numFmtId="0" fontId="6" fillId="2" borderId="0" xfId="0" applyNumberFormat="1" applyFont="1" applyFill="1" applyBorder="1" applyAlignment="1" applyProtection="1">
      <alignment horizontal="left" vertical="center"/>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14" fillId="0" borderId="0" xfId="0" applyFont="1" applyFill="1" applyBorder="1" applyAlignment="1">
      <alignment horizontal="center"/>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4" fillId="0" borderId="0" xfId="0" applyFont="1" applyFill="1" applyBorder="1" applyAlignment="1">
      <alignment horizontal="justify"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14" fontId="11" fillId="0" borderId="10" xfId="0" applyNumberFormat="1" applyFont="1" applyFill="1" applyBorder="1" applyAlignment="1">
      <alignment horizontal="center" vertical="center" wrapText="1"/>
    </xf>
    <xf numFmtId="0" fontId="11" fillId="0" borderId="4" xfId="0" applyFont="1" applyFill="1" applyBorder="1" applyAlignment="1">
      <alignment horizontal="justify" vertical="center" wrapText="1"/>
    </xf>
    <xf numFmtId="3" fontId="11" fillId="0" borderId="4" xfId="0" applyNumberFormat="1" applyFont="1" applyFill="1" applyBorder="1" applyAlignment="1">
      <alignment horizontal="center" vertical="center"/>
    </xf>
    <xf numFmtId="0" fontId="14" fillId="0" borderId="4" xfId="0" applyFont="1" applyFill="1" applyBorder="1" applyAlignment="1">
      <alignment horizontal="justify" vertical="center" wrapText="1"/>
    </xf>
    <xf numFmtId="3" fontId="14" fillId="0" borderId="4" xfId="0" applyNumberFormat="1" applyFont="1" applyFill="1" applyBorder="1" applyAlignment="1">
      <alignment horizontal="center" vertical="center"/>
    </xf>
    <xf numFmtId="10" fontId="11" fillId="0" borderId="0" xfId="1" applyNumberFormat="1" applyFont="1" applyFill="1" applyBorder="1" applyAlignment="1">
      <alignment horizontal="center" vertical="center"/>
    </xf>
    <xf numFmtId="0" fontId="0" fillId="0" borderId="0" xfId="0" applyFill="1"/>
    <xf numFmtId="0" fontId="13" fillId="0" borderId="5" xfId="0" applyFont="1" applyBorder="1"/>
    <xf numFmtId="0" fontId="13" fillId="0" borderId="0" xfId="0" applyFont="1" applyBorder="1" applyAlignment="1">
      <alignment horizontal="center" vertical="center"/>
    </xf>
    <xf numFmtId="9" fontId="13" fillId="0" borderId="7"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10" fontId="14" fillId="0" borderId="7" xfId="1" applyNumberFormat="1" applyFont="1" applyFill="1" applyBorder="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2" fillId="3" borderId="7" xfId="0" applyFont="1" applyFill="1" applyBorder="1" applyAlignment="1">
      <alignment vertical="top" wrapText="1"/>
    </xf>
    <xf numFmtId="0" fontId="12" fillId="3" borderId="8" xfId="0" applyFont="1" applyFill="1" applyBorder="1" applyAlignment="1">
      <alignment vertical="top" wrapText="1"/>
    </xf>
    <xf numFmtId="3" fontId="13" fillId="0" borderId="8" xfId="0" applyNumberFormat="1" applyFont="1" applyFill="1" applyBorder="1" applyAlignment="1">
      <alignment horizontal="center" vertical="center"/>
    </xf>
    <xf numFmtId="3" fontId="13" fillId="3" borderId="8" xfId="0" applyNumberFormat="1" applyFont="1" applyFill="1" applyBorder="1" applyAlignment="1">
      <alignment vertical="center"/>
    </xf>
    <xf numFmtId="0" fontId="13" fillId="0" borderId="0" xfId="0" applyFont="1" applyFill="1" applyBorder="1" applyAlignment="1">
      <alignment horizontal="left" wrapText="1" indent="2"/>
    </xf>
    <xf numFmtId="0" fontId="21" fillId="2" borderId="0" xfId="4" applyNumberFormat="1" applyFill="1" applyBorder="1" applyAlignment="1" applyProtection="1">
      <alignment vertical="center"/>
    </xf>
    <xf numFmtId="0" fontId="14" fillId="0" borderId="0" xfId="0" applyFont="1"/>
    <xf numFmtId="0" fontId="14" fillId="0" borderId="3" xfId="0" applyFont="1" applyFill="1" applyBorder="1" applyAlignment="1">
      <alignment horizontal="left" vertical="center" wrapText="1" indent="2"/>
    </xf>
    <xf numFmtId="3" fontId="23"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2" fillId="0" borderId="0" xfId="0" applyFont="1" applyAlignment="1">
      <alignment horizontal="left"/>
    </xf>
    <xf numFmtId="14" fontId="13" fillId="0" borderId="0" xfId="0" applyNumberFormat="1" applyFont="1" applyFill="1" applyAlignment="1">
      <alignment horizontal="right"/>
    </xf>
    <xf numFmtId="0" fontId="13" fillId="0" borderId="0" xfId="0" applyFont="1" applyAlignment="1">
      <alignment horizontal="right"/>
    </xf>
    <xf numFmtId="0" fontId="14" fillId="0" borderId="0" xfId="4" applyFont="1" applyFill="1" applyBorder="1"/>
    <xf numFmtId="0" fontId="26" fillId="0" borderId="0" xfId="0" applyFont="1" applyFill="1" applyAlignment="1"/>
    <xf numFmtId="0" fontId="12" fillId="0" borderId="0" xfId="0" applyFont="1" applyFill="1" applyAlignment="1"/>
    <xf numFmtId="0" fontId="26" fillId="0" borderId="6" xfId="0" applyFont="1" applyFill="1" applyBorder="1" applyAlignment="1"/>
    <xf numFmtId="0" fontId="14" fillId="2" borderId="0" xfId="0" applyFont="1" applyFill="1" applyBorder="1" applyAlignment="1">
      <alignment horizontal="center"/>
    </xf>
    <xf numFmtId="0" fontId="14" fillId="2" borderId="0" xfId="0" applyFont="1" applyFill="1" applyBorder="1"/>
    <xf numFmtId="0" fontId="14" fillId="0" borderId="0" xfId="4" applyFont="1" applyFill="1" applyBorder="1" applyAlignment="1">
      <alignment horizontal="left"/>
    </xf>
    <xf numFmtId="0" fontId="14" fillId="0" borderId="7" xfId="4" applyFont="1" applyFill="1" applyBorder="1"/>
    <xf numFmtId="3" fontId="11" fillId="0" borderId="8" xfId="0" applyNumberFormat="1" applyFont="1" applyFill="1" applyBorder="1" applyAlignment="1">
      <alignment horizontal="center" vertical="center"/>
    </xf>
    <xf numFmtId="0" fontId="14" fillId="0" borderId="4" xfId="0" applyFont="1" applyFill="1" applyBorder="1" applyAlignment="1">
      <alignment horizontal="center" vertical="center"/>
    </xf>
    <xf numFmtId="3" fontId="14" fillId="0" borderId="8" xfId="0" applyNumberFormat="1" applyFont="1" applyFill="1" applyBorder="1" applyAlignment="1">
      <alignment horizontal="center" vertical="center"/>
    </xf>
    <xf numFmtId="0" fontId="14" fillId="0" borderId="8" xfId="0" applyFont="1" applyFill="1" applyBorder="1" applyAlignment="1">
      <alignment horizontal="justify" vertical="center" wrapText="1"/>
    </xf>
    <xf numFmtId="0" fontId="12" fillId="0" borderId="6" xfId="0" applyFont="1" applyFill="1" applyBorder="1" applyAlignment="1"/>
    <xf numFmtId="0" fontId="11" fillId="0" borderId="2" xfId="0" applyFont="1" applyFill="1" applyBorder="1" applyAlignment="1">
      <alignment horizontal="left" wrapText="1"/>
    </xf>
    <xf numFmtId="10" fontId="0" fillId="0" borderId="0" xfId="0" applyNumberFormat="1"/>
    <xf numFmtId="3" fontId="0" fillId="0" borderId="0" xfId="0" applyNumberFormat="1"/>
    <xf numFmtId="10" fontId="11" fillId="0" borderId="0" xfId="8" applyNumberFormat="1" applyFont="1" applyFill="1" applyBorder="1" applyAlignment="1">
      <alignment horizontal="center" vertical="center"/>
    </xf>
    <xf numFmtId="10" fontId="14" fillId="0" borderId="0" xfId="0" applyNumberFormat="1" applyFont="1" applyFill="1" applyBorder="1" applyAlignment="1">
      <alignment horizontal="center" vertical="center"/>
    </xf>
    <xf numFmtId="43" fontId="0" fillId="0" borderId="0" xfId="12" applyFont="1"/>
    <xf numFmtId="9" fontId="0" fillId="0" borderId="0" xfId="0" applyNumberFormat="1"/>
    <xf numFmtId="10" fontId="13" fillId="0" borderId="0" xfId="1" applyNumberFormat="1" applyFont="1" applyFill="1" applyBorder="1" applyAlignment="1">
      <alignment horizontal="right"/>
    </xf>
    <xf numFmtId="165" fontId="11" fillId="0" borderId="0" xfId="2" applyNumberFormat="1" applyFont="1" applyBorder="1" applyAlignment="1">
      <alignment horizontal="center" vertical="center"/>
    </xf>
    <xf numFmtId="9" fontId="11" fillId="0" borderId="0" xfId="2" applyNumberFormat="1" applyFont="1" applyBorder="1" applyAlignment="1">
      <alignment horizontal="center" vertical="center"/>
    </xf>
    <xf numFmtId="0" fontId="14" fillId="0" borderId="7" xfId="0" applyFont="1" applyFill="1" applyBorder="1" applyAlignment="1">
      <alignment horizontal="justify" vertical="center" wrapText="1"/>
    </xf>
    <xf numFmtId="14" fontId="11" fillId="0" borderId="7" xfId="0" applyNumberFormat="1" applyFont="1" applyFill="1" applyBorder="1" applyAlignment="1">
      <alignment horizontal="center" vertical="center"/>
    </xf>
    <xf numFmtId="0" fontId="7" fillId="0" borderId="0" xfId="0" applyNumberFormat="1" applyFont="1" applyFill="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3" fontId="13" fillId="0" borderId="0" xfId="0" applyNumberFormat="1" applyFont="1"/>
    <xf numFmtId="10" fontId="23" fillId="0" borderId="0" xfId="1" applyNumberFormat="1" applyFont="1" applyFill="1" applyBorder="1" applyAlignment="1">
      <alignment horizontal="center" vertical="center" wrapText="1"/>
    </xf>
    <xf numFmtId="167" fontId="0" fillId="0" borderId="0" xfId="0" applyNumberFormat="1"/>
    <xf numFmtId="165" fontId="11" fillId="0" borderId="0" xfId="2" applyNumberFormat="1" applyFont="1" applyFill="1" applyBorder="1" applyAlignment="1">
      <alignment horizontal="center" vertical="center"/>
    </xf>
    <xf numFmtId="9" fontId="11" fillId="0" borderId="0" xfId="2" applyNumberFormat="1"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165" fontId="0" fillId="0" borderId="0" xfId="1" applyNumberFormat="1" applyFont="1"/>
    <xf numFmtId="165" fontId="0" fillId="0" borderId="0" xfId="0" applyNumberFormat="1"/>
    <xf numFmtId="10" fontId="11" fillId="0" borderId="4" xfId="1" applyNumberFormat="1" applyFont="1" applyFill="1" applyBorder="1" applyAlignment="1">
      <alignment horizontal="center" vertical="center"/>
    </xf>
    <xf numFmtId="10" fontId="0" fillId="0" borderId="0" xfId="1" applyNumberFormat="1" applyFont="1"/>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13" fillId="0" borderId="0" xfId="0" applyFont="1" applyAlignment="1">
      <alignment horizontal="left" wrapText="1"/>
    </xf>
    <xf numFmtId="0" fontId="12" fillId="0" borderId="11" xfId="0" applyFont="1" applyBorder="1" applyAlignment="1">
      <alignment horizontal="center" vertical="center"/>
    </xf>
    <xf numFmtId="0" fontId="6" fillId="2" borderId="0" xfId="0" applyFont="1" applyFill="1" applyAlignment="1">
      <alignment horizontal="left" vertical="center"/>
    </xf>
    <xf numFmtId="0" fontId="15" fillId="2" borderId="0" xfId="0" applyFont="1" applyFill="1"/>
    <xf numFmtId="164" fontId="9" fillId="0" borderId="0" xfId="0" applyNumberFormat="1" applyFont="1" applyAlignment="1">
      <alignment horizontal="left" vertical="center"/>
    </xf>
    <xf numFmtId="0" fontId="10"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left" vertical="center" wrapText="1"/>
    </xf>
    <xf numFmtId="14" fontId="12" fillId="0" borderId="6" xfId="0" applyNumberFormat="1"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0" xfId="0" applyFont="1" applyAlignment="1">
      <alignment vertical="center" wrapText="1"/>
    </xf>
    <xf numFmtId="0" fontId="13" fillId="0" borderId="8" xfId="0" applyFont="1" applyBorder="1" applyAlignment="1">
      <alignment horizontal="left" vertical="center" wrapText="1"/>
    </xf>
    <xf numFmtId="3" fontId="13" fillId="0" borderId="8" xfId="0" applyNumberFormat="1"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horizontal="left" indent="1"/>
    </xf>
    <xf numFmtId="3" fontId="14" fillId="0" borderId="0" xfId="0" applyNumberFormat="1" applyFont="1" applyAlignment="1">
      <alignment horizontal="center" vertical="center"/>
    </xf>
    <xf numFmtId="0" fontId="19" fillId="0" borderId="0" xfId="0" applyFont="1" applyAlignment="1">
      <alignment horizontal="left" vertical="center" wrapText="1" indent="1"/>
    </xf>
    <xf numFmtId="0" fontId="19" fillId="0" borderId="0" xfId="0" applyFont="1" applyAlignment="1">
      <alignment horizontal="left" wrapText="1" indent="1"/>
    </xf>
    <xf numFmtId="3" fontId="13" fillId="3" borderId="0" xfId="0" applyNumberFormat="1" applyFont="1" applyFill="1" applyAlignment="1">
      <alignment vertical="center"/>
    </xf>
    <xf numFmtId="0" fontId="19" fillId="0" borderId="0" xfId="0" applyFont="1" applyAlignment="1">
      <alignment horizontal="left" indent="1"/>
    </xf>
    <xf numFmtId="0" fontId="12" fillId="0" borderId="8" xfId="0" applyFont="1" applyBorder="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3" fillId="0" borderId="8" xfId="0" applyFont="1" applyBorder="1" applyAlignment="1">
      <alignment horizontal="left" wrapText="1"/>
    </xf>
    <xf numFmtId="0" fontId="12" fillId="0" borderId="0" xfId="0" applyFont="1" applyAlignment="1">
      <alignment horizontal="left" vertical="top" wrapText="1"/>
    </xf>
    <xf numFmtId="0" fontId="12" fillId="3" borderId="0" xfId="0" applyFont="1" applyFill="1" applyAlignment="1">
      <alignment vertical="top" wrapText="1"/>
    </xf>
    <xf numFmtId="0" fontId="12" fillId="0" borderId="0" xfId="0" applyFont="1" applyAlignment="1">
      <alignment horizontal="left" vertical="center" wrapText="1"/>
    </xf>
    <xf numFmtId="0" fontId="13" fillId="0" borderId="7" xfId="0" applyFont="1" applyBorder="1" applyAlignment="1">
      <alignment horizontal="center" vertical="center" wrapText="1"/>
    </xf>
    <xf numFmtId="0" fontId="12" fillId="0" borderId="7" xfId="0" applyFont="1" applyBorder="1" applyAlignment="1">
      <alignment horizontal="left" vertical="center" wrapText="1"/>
    </xf>
    <xf numFmtId="0" fontId="14" fillId="0" borderId="0" xfId="0" applyFont="1" applyAlignment="1">
      <alignment horizontal="justify" vertical="center" wrapText="1"/>
    </xf>
    <xf numFmtId="3" fontId="13" fillId="0" borderId="0" xfId="0" applyNumberFormat="1" applyFont="1" applyFill="1" applyAlignment="1">
      <alignment horizontal="center" vertical="center"/>
    </xf>
    <xf numFmtId="0" fontId="6" fillId="2" borderId="0" xfId="0" applyFont="1" applyFill="1" applyAlignment="1">
      <alignment vertical="center"/>
    </xf>
    <xf numFmtId="0" fontId="10" fillId="0" borderId="0" xfId="0" applyFont="1" applyAlignment="1">
      <alignment horizontal="right" wrapText="1"/>
    </xf>
    <xf numFmtId="0" fontId="11" fillId="0" borderId="3"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wrapText="1"/>
    </xf>
    <xf numFmtId="0" fontId="11" fillId="0" borderId="7" xfId="0" applyFont="1" applyBorder="1" applyAlignment="1">
      <alignment vertical="center" wrapText="1"/>
    </xf>
    <xf numFmtId="0" fontId="11" fillId="0" borderId="3" xfId="2" applyFont="1" applyBorder="1" applyAlignment="1">
      <alignment vertical="center" wrapText="1"/>
    </xf>
    <xf numFmtId="0" fontId="11" fillId="0" borderId="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5" xfId="2" applyFont="1" applyBorder="1" applyAlignment="1">
      <alignment vertical="center" wrapText="1"/>
    </xf>
    <xf numFmtId="0" fontId="11" fillId="0" borderId="15" xfId="2" applyFont="1" applyBorder="1" applyAlignment="1">
      <alignment horizontal="center" vertical="center" wrapText="1"/>
    </xf>
    <xf numFmtId="0" fontId="11" fillId="0" borderId="2" xfId="2" applyFont="1" applyBorder="1" applyAlignment="1">
      <alignment horizontal="left" vertical="center" wrapText="1"/>
    </xf>
    <xf numFmtId="3" fontId="14" fillId="0" borderId="2" xfId="2" applyNumberFormat="1" applyFont="1" applyBorder="1" applyAlignment="1">
      <alignment horizontal="center" vertical="center"/>
    </xf>
    <xf numFmtId="3" fontId="14" fillId="0" borderId="16" xfId="2" applyNumberFormat="1" applyFont="1" applyBorder="1" applyAlignment="1">
      <alignment horizontal="center" vertical="center"/>
    </xf>
    <xf numFmtId="3" fontId="14" fillId="0" borderId="17" xfId="2" applyNumberFormat="1" applyFont="1" applyBorder="1" applyAlignment="1">
      <alignment horizontal="center" vertical="center"/>
    </xf>
    <xf numFmtId="0" fontId="18" fillId="0" borderId="0" xfId="2" applyFont="1" applyAlignment="1">
      <alignment horizontal="left" vertical="center" wrapText="1" indent="1"/>
    </xf>
    <xf numFmtId="3" fontId="14" fillId="0" borderId="0" xfId="2" applyNumberFormat="1" applyFont="1" applyAlignment="1">
      <alignment horizontal="center" vertical="center"/>
    </xf>
    <xf numFmtId="3" fontId="14" fillId="0" borderId="18" xfId="2" applyNumberFormat="1" applyFont="1" applyBorder="1" applyAlignment="1">
      <alignment horizontal="center" vertical="center"/>
    </xf>
    <xf numFmtId="3" fontId="14" fillId="0" borderId="19" xfId="2" applyNumberFormat="1" applyFont="1" applyBorder="1" applyAlignment="1">
      <alignment horizontal="center" vertical="center"/>
    </xf>
    <xf numFmtId="0" fontId="18" fillId="0" borderId="0" xfId="2" applyFont="1" applyAlignment="1">
      <alignment horizontal="left" vertical="center" wrapText="1" indent="2"/>
    </xf>
    <xf numFmtId="0" fontId="11" fillId="0" borderId="0" xfId="2" applyFont="1" applyAlignment="1">
      <alignment horizontal="left" vertical="center" wrapText="1"/>
    </xf>
    <xf numFmtId="3" fontId="14" fillId="3" borderId="0" xfId="2" applyNumberFormat="1" applyFont="1" applyFill="1" applyAlignment="1">
      <alignment horizontal="center"/>
    </xf>
    <xf numFmtId="0" fontId="11" fillId="0" borderId="3" xfId="2" applyFont="1" applyBorder="1" applyAlignment="1">
      <alignment horizontal="left" vertical="center" wrapText="1"/>
    </xf>
    <xf numFmtId="3" fontId="11" fillId="0" borderId="3" xfId="2" applyNumberFormat="1" applyFont="1" applyBorder="1" applyAlignment="1">
      <alignment horizontal="center"/>
    </xf>
    <xf numFmtId="3" fontId="11" fillId="0" borderId="14" xfId="2" applyNumberFormat="1" applyFont="1" applyBorder="1" applyAlignment="1">
      <alignment horizontal="center"/>
    </xf>
    <xf numFmtId="3" fontId="11" fillId="0" borderId="15" xfId="2" applyNumberFormat="1" applyFont="1" applyBorder="1" applyAlignment="1">
      <alignment horizontal="center"/>
    </xf>
    <xf numFmtId="14" fontId="11" fillId="0" borderId="1" xfId="0" applyNumberFormat="1" applyFont="1" applyBorder="1" applyAlignment="1">
      <alignment horizontal="center" vertical="center" wrapText="1"/>
    </xf>
    <xf numFmtId="0" fontId="11" fillId="0" borderId="0" xfId="0" applyFont="1" applyAlignment="1">
      <alignment horizontal="left" vertical="center" wrapText="1"/>
    </xf>
    <xf numFmtId="3" fontId="11" fillId="0" borderId="0" xfId="0" applyNumberFormat="1" applyFont="1" applyAlignment="1">
      <alignment horizontal="center" vertical="center"/>
    </xf>
    <xf numFmtId="0" fontId="11" fillId="0" borderId="3" xfId="0" applyFont="1" applyBorder="1" applyAlignment="1">
      <alignment vertical="center" wrapText="1"/>
    </xf>
    <xf numFmtId="3" fontId="11" fillId="0" borderId="3" xfId="0" applyNumberFormat="1" applyFont="1" applyBorder="1" applyAlignment="1">
      <alignment horizontal="center" vertical="center"/>
    </xf>
    <xf numFmtId="3" fontId="14" fillId="0" borderId="0" xfId="0" applyNumberFormat="1" applyFont="1" applyAlignment="1">
      <alignment horizontal="right" indent="1"/>
    </xf>
    <xf numFmtId="0" fontId="14" fillId="0" borderId="2" xfId="2" applyFont="1" applyBorder="1" applyAlignment="1">
      <alignment horizontal="left" vertical="center" wrapText="1"/>
    </xf>
    <xf numFmtId="0" fontId="14" fillId="0" borderId="0" xfId="2" applyFont="1" applyAlignment="1">
      <alignment horizontal="left" vertical="center" wrapText="1"/>
    </xf>
    <xf numFmtId="0" fontId="11" fillId="0" borderId="2" xfId="2" applyFont="1" applyBorder="1" applyAlignment="1">
      <alignment vertical="center" wrapText="1"/>
    </xf>
    <xf numFmtId="3" fontId="14" fillId="3" borderId="2" xfId="2" applyNumberFormat="1" applyFont="1" applyFill="1" applyBorder="1" applyAlignment="1">
      <alignment horizontal="center" vertical="center"/>
    </xf>
    <xf numFmtId="3" fontId="14" fillId="3" borderId="0" xfId="2" applyNumberFormat="1" applyFont="1" applyFill="1" applyAlignment="1">
      <alignment horizontal="center" vertical="center"/>
    </xf>
    <xf numFmtId="0" fontId="14" fillId="0" borderId="4" xfId="2" applyFont="1" applyBorder="1" applyAlignment="1">
      <alignment horizontal="left" vertical="center" wrapText="1"/>
    </xf>
    <xf numFmtId="3" fontId="14" fillId="0" borderId="4" xfId="2" applyNumberFormat="1" applyFont="1" applyBorder="1" applyAlignment="1">
      <alignment horizontal="center" vertical="center"/>
    </xf>
    <xf numFmtId="3" fontId="14" fillId="3" borderId="4" xfId="2" applyNumberFormat="1" applyFont="1" applyFill="1" applyBorder="1" applyAlignment="1">
      <alignment horizontal="center" vertical="center"/>
    </xf>
    <xf numFmtId="3" fontId="14" fillId="3" borderId="20" xfId="2" applyNumberFormat="1" applyFont="1" applyFill="1" applyBorder="1" applyAlignment="1">
      <alignment horizontal="center" vertical="center"/>
    </xf>
    <xf numFmtId="0" fontId="11" fillId="0" borderId="0" xfId="2" applyFont="1" applyAlignment="1">
      <alignment vertical="center" wrapText="1"/>
    </xf>
    <xf numFmtId="0" fontId="0" fillId="0" borderId="0" xfId="0" applyAlignment="1">
      <alignment horizontal="left"/>
    </xf>
    <xf numFmtId="0" fontId="12" fillId="0" borderId="1" xfId="2" applyFont="1" applyBorder="1" applyAlignment="1">
      <alignment horizontal="center" vertical="center" wrapText="1"/>
    </xf>
    <xf numFmtId="0" fontId="12" fillId="0" borderId="3" xfId="2" applyFont="1" applyBorder="1" applyAlignment="1">
      <alignment horizontal="center" vertical="center" wrapText="1"/>
    </xf>
    <xf numFmtId="0" fontId="13" fillId="0" borderId="2" xfId="2" applyFont="1" applyBorder="1" applyAlignment="1">
      <alignment vertical="center"/>
    </xf>
    <xf numFmtId="3" fontId="13" fillId="0" borderId="2" xfId="2" applyNumberFormat="1" applyFont="1" applyBorder="1" applyAlignment="1">
      <alignment horizontal="center" vertical="center"/>
    </xf>
    <xf numFmtId="0" fontId="13" fillId="0" borderId="0" xfId="2" applyFont="1" applyAlignment="1">
      <alignment vertical="center"/>
    </xf>
    <xf numFmtId="3" fontId="13" fillId="0" borderId="0" xfId="2" applyNumberFormat="1" applyFont="1" applyAlignment="1">
      <alignment horizontal="center" vertical="center"/>
    </xf>
    <xf numFmtId="0" fontId="19" fillId="0" borderId="0" xfId="2" applyFont="1" applyAlignment="1">
      <alignment horizontal="left" vertical="center" indent="2"/>
    </xf>
    <xf numFmtId="3" fontId="13" fillId="0" borderId="0" xfId="7" applyNumberFormat="1" applyFont="1" applyFill="1" applyBorder="1" applyAlignment="1">
      <alignment horizontal="center" vertical="center"/>
    </xf>
    <xf numFmtId="0" fontId="12" fillId="0" borderId="3" xfId="2" applyFont="1" applyBorder="1" applyAlignment="1">
      <alignment vertical="center"/>
    </xf>
    <xf numFmtId="3" fontId="12" fillId="0" borderId="3" xfId="7" applyNumberFormat="1" applyFont="1" applyFill="1" applyBorder="1" applyAlignment="1">
      <alignment horizontal="center" vertical="center"/>
    </xf>
    <xf numFmtId="0" fontId="13" fillId="0" borderId="6" xfId="0" quotePrefix="1" applyFont="1" applyBorder="1"/>
    <xf numFmtId="0" fontId="12" fillId="0" borderId="2" xfId="2" applyFont="1" applyBorder="1" applyAlignment="1">
      <alignment horizontal="center" vertical="center"/>
    </xf>
    <xf numFmtId="0" fontId="12" fillId="0" borderId="3" xfId="2" applyFont="1" applyBorder="1" applyAlignment="1">
      <alignment horizontal="left" vertical="center"/>
    </xf>
    <xf numFmtId="0" fontId="13" fillId="0" borderId="6" xfId="0" applyFont="1" applyBorder="1" applyAlignment="1">
      <alignment vertical="center"/>
    </xf>
    <xf numFmtId="3" fontId="13" fillId="0" borderId="0" xfId="2" applyNumberFormat="1" applyFont="1" applyAlignment="1">
      <alignment horizontal="center" vertical="center" wrapText="1"/>
    </xf>
    <xf numFmtId="3" fontId="13" fillId="3" borderId="0" xfId="2" applyNumberFormat="1" applyFont="1" applyFill="1" applyAlignment="1">
      <alignment horizontal="center" vertical="center"/>
    </xf>
    <xf numFmtId="168" fontId="13" fillId="0" borderId="0" xfId="2" applyNumberFormat="1" applyFont="1" applyAlignment="1">
      <alignment horizontal="center" vertical="center"/>
    </xf>
    <xf numFmtId="0" fontId="13" fillId="0" borderId="0" xfId="0" applyFont="1" applyAlignment="1">
      <alignment vertical="center"/>
    </xf>
    <xf numFmtId="0" fontId="13" fillId="0" borderId="0" xfId="2" applyFont="1" applyAlignment="1">
      <alignment vertical="center" wrapText="1"/>
    </xf>
    <xf numFmtId="3" fontId="13" fillId="3" borderId="0" xfId="2" applyNumberFormat="1" applyFont="1" applyFill="1" applyAlignment="1">
      <alignment horizontal="center" vertical="center" wrapText="1"/>
    </xf>
    <xf numFmtId="0" fontId="19" fillId="0" borderId="0" xfId="2" applyFont="1" applyAlignment="1">
      <alignment horizontal="left" vertical="center" wrapText="1" indent="2"/>
    </xf>
    <xf numFmtId="3" fontId="12" fillId="3" borderId="3" xfId="2" applyNumberFormat="1" applyFont="1" applyFill="1" applyBorder="1" applyAlignment="1">
      <alignment horizontal="center" vertical="center"/>
    </xf>
    <xf numFmtId="3" fontId="12" fillId="0" borderId="3" xfId="2" applyNumberFormat="1" applyFont="1" applyBorder="1" applyAlignment="1">
      <alignment horizontal="center" vertical="center"/>
    </xf>
    <xf numFmtId="0" fontId="12" fillId="0" borderId="2" xfId="2" applyFont="1" applyBorder="1" applyAlignment="1">
      <alignment horizontal="center"/>
    </xf>
    <xf numFmtId="0" fontId="12" fillId="0" borderId="3" xfId="2" applyFont="1" applyBorder="1" applyAlignment="1">
      <alignment horizontal="left"/>
    </xf>
    <xf numFmtId="0" fontId="13" fillId="0" borderId="6" xfId="0" applyFont="1" applyBorder="1" applyAlignment="1">
      <alignment horizontal="center" vertical="center"/>
    </xf>
    <xf numFmtId="0" fontId="13" fillId="0" borderId="0" xfId="2" applyFont="1"/>
    <xf numFmtId="0" fontId="13" fillId="0" borderId="0" xfId="2" applyFont="1" applyAlignment="1">
      <alignment horizontal="left" indent="2"/>
    </xf>
    <xf numFmtId="3" fontId="13" fillId="0" borderId="0" xfId="2" applyNumberFormat="1" applyFont="1" applyAlignment="1">
      <alignment horizontal="center" wrapText="1"/>
    </xf>
    <xf numFmtId="0" fontId="13" fillId="0" borderId="0" xfId="2" applyFont="1" applyAlignment="1">
      <alignment wrapText="1"/>
    </xf>
    <xf numFmtId="3" fontId="13" fillId="0" borderId="0" xfId="2" applyNumberFormat="1" applyFont="1" applyAlignment="1">
      <alignment horizontal="center"/>
    </xf>
    <xf numFmtId="0" fontId="13" fillId="0" borderId="0" xfId="2" applyFont="1" applyAlignment="1">
      <alignment horizontal="left" vertical="center" wrapText="1"/>
    </xf>
    <xf numFmtId="0" fontId="12" fillId="0" borderId="3" xfId="2" applyFont="1" applyBorder="1" applyAlignment="1">
      <alignment horizontal="left" vertical="center" wrapText="1"/>
    </xf>
    <xf numFmtId="3" fontId="12" fillId="0" borderId="3" xfId="2" applyNumberFormat="1" applyFont="1" applyBorder="1" applyAlignment="1">
      <alignment horizontal="center"/>
    </xf>
    <xf numFmtId="3" fontId="29" fillId="0" borderId="0" xfId="0" applyNumberFormat="1" applyFont="1" applyAlignment="1">
      <alignment horizontal="right"/>
    </xf>
    <xf numFmtId="169" fontId="29" fillId="0" borderId="0" xfId="0" applyNumberFormat="1" applyFont="1" applyAlignment="1">
      <alignment horizontal="right"/>
    </xf>
    <xf numFmtId="0" fontId="12" fillId="0" borderId="2" xfId="2" applyFont="1" applyBorder="1" applyAlignment="1">
      <alignment horizontal="left" vertical="center"/>
    </xf>
    <xf numFmtId="9" fontId="12" fillId="0" borderId="3" xfId="2" applyNumberFormat="1" applyFont="1" applyBorder="1" applyAlignment="1">
      <alignment horizontal="center"/>
    </xf>
    <xf numFmtId="0" fontId="12" fillId="0" borderId="3" xfId="2" applyFont="1" applyBorder="1" applyAlignment="1">
      <alignment horizontal="center"/>
    </xf>
    <xf numFmtId="3" fontId="12" fillId="0" borderId="0" xfId="2" applyNumberFormat="1" applyFont="1" applyAlignment="1">
      <alignment horizontal="center" vertical="center"/>
    </xf>
    <xf numFmtId="0" fontId="12" fillId="0" borderId="3" xfId="2" applyFont="1" applyBorder="1"/>
    <xf numFmtId="0" fontId="14" fillId="0" borderId="0" xfId="2" applyFont="1" applyAlignment="1">
      <alignment horizontal="left" vertical="center" wrapText="1" indent="1"/>
    </xf>
    <xf numFmtId="0" fontId="13" fillId="0" borderId="0" xfId="0" applyFont="1" applyAlignment="1">
      <alignment horizontal="center"/>
    </xf>
    <xf numFmtId="0" fontId="11" fillId="0" borderId="7" xfId="2" applyFont="1" applyBorder="1" applyAlignment="1">
      <alignment horizontal="left" vertical="center" wrapText="1" indent="1"/>
    </xf>
    <xf numFmtId="3" fontId="11" fillId="0" borderId="7" xfId="2" applyNumberFormat="1" applyFont="1" applyBorder="1" applyAlignment="1">
      <alignment horizontal="center" vertical="center"/>
    </xf>
    <xf numFmtId="3" fontId="11" fillId="0" borderId="22" xfId="2" applyNumberFormat="1" applyFont="1" applyBorder="1" applyAlignment="1">
      <alignment horizontal="center" vertical="center"/>
    </xf>
    <xf numFmtId="0" fontId="12" fillId="0" borderId="7" xfId="0" applyFont="1" applyBorder="1" applyAlignment="1">
      <alignment horizontal="center"/>
    </xf>
    <xf numFmtId="0" fontId="11" fillId="0" borderId="5" xfId="2" applyFont="1" applyBorder="1" applyAlignment="1">
      <alignment vertical="center" wrapText="1"/>
    </xf>
    <xf numFmtId="0" fontId="11" fillId="0" borderId="5" xfId="2" applyFont="1" applyBorder="1" applyAlignment="1">
      <alignment horizontal="center" vertical="center" wrapText="1"/>
    </xf>
    <xf numFmtId="0" fontId="11" fillId="0" borderId="6" xfId="2" applyFont="1" applyBorder="1" applyAlignment="1">
      <alignment horizontal="left" vertical="center" wrapText="1"/>
    </xf>
    <xf numFmtId="9" fontId="11" fillId="3" borderId="6" xfId="8" applyFont="1" applyFill="1" applyBorder="1" applyAlignment="1">
      <alignment horizontal="center" vertical="center" wrapText="1"/>
    </xf>
    <xf numFmtId="0" fontId="14" fillId="0" borderId="0" xfId="2" applyFont="1" applyAlignment="1">
      <alignment horizontal="left" wrapText="1" indent="2"/>
    </xf>
    <xf numFmtId="1" fontId="14" fillId="0" borderId="0" xfId="8" applyNumberFormat="1" applyFont="1" applyFill="1" applyBorder="1" applyAlignment="1">
      <alignment horizontal="center" vertical="center" wrapText="1"/>
    </xf>
    <xf numFmtId="0" fontId="14" fillId="0" borderId="0" xfId="2" applyFont="1" applyAlignment="1">
      <alignment horizontal="center" vertical="center" wrapText="1"/>
    </xf>
    <xf numFmtId="0" fontId="11" fillId="0" borderId="8" xfId="2" applyFont="1" applyBorder="1" applyAlignment="1">
      <alignment wrapText="1"/>
    </xf>
    <xf numFmtId="3" fontId="14" fillId="0" borderId="8" xfId="2" applyNumberFormat="1" applyFont="1" applyBorder="1" applyAlignment="1">
      <alignment horizontal="center" vertical="center"/>
    </xf>
    <xf numFmtId="0" fontId="11" fillId="0" borderId="0" xfId="2" applyFont="1" applyAlignment="1">
      <alignment wrapText="1"/>
    </xf>
    <xf numFmtId="0" fontId="14" fillId="0" borderId="3" xfId="2" applyFont="1" applyBorder="1" applyAlignment="1">
      <alignment horizontal="left" wrapText="1" indent="2"/>
    </xf>
    <xf numFmtId="3" fontId="14" fillId="0" borderId="3" xfId="2" applyNumberFormat="1" applyFont="1" applyBorder="1" applyAlignment="1">
      <alignment horizontal="center" vertical="center"/>
    </xf>
    <xf numFmtId="0" fontId="11" fillId="0" borderId="1" xfId="2" applyFont="1" applyBorder="1" applyAlignment="1">
      <alignment vertical="center" wrapText="1"/>
    </xf>
    <xf numFmtId="0" fontId="11" fillId="0" borderId="1" xfId="2" applyFont="1" applyBorder="1" applyAlignment="1">
      <alignment horizontal="center" vertical="center" wrapText="1"/>
    </xf>
    <xf numFmtId="3" fontId="11" fillId="0" borderId="0" xfId="8" applyNumberFormat="1" applyFont="1" applyFill="1" applyBorder="1" applyAlignment="1">
      <alignment horizontal="center" vertical="center" wrapText="1"/>
    </xf>
    <xf numFmtId="0" fontId="14" fillId="0" borderId="0" xfId="2" applyFont="1" applyAlignment="1">
      <alignment horizontal="left" wrapText="1"/>
    </xf>
    <xf numFmtId="0" fontId="11" fillId="0" borderId="20" xfId="2" applyFont="1" applyBorder="1" applyAlignment="1">
      <alignment horizontal="left" wrapText="1"/>
    </xf>
    <xf numFmtId="3" fontId="13" fillId="3" borderId="20" xfId="2" applyNumberFormat="1" applyFont="1" applyFill="1" applyBorder="1" applyAlignment="1">
      <alignment horizontal="center" vertical="center"/>
    </xf>
    <xf numFmtId="3" fontId="14" fillId="0" borderId="20" xfId="2" applyNumberFormat="1" applyFont="1" applyBorder="1" applyAlignment="1">
      <alignment horizontal="center" vertical="center"/>
    </xf>
    <xf numFmtId="0" fontId="14" fillId="0" borderId="3" xfId="2" applyFont="1" applyBorder="1" applyAlignment="1">
      <alignment horizontal="left" wrapText="1"/>
    </xf>
    <xf numFmtId="0" fontId="12" fillId="0" borderId="0" xfId="2" applyFont="1" applyAlignment="1">
      <alignment horizontal="left" vertical="center"/>
    </xf>
    <xf numFmtId="9" fontId="12" fillId="3" borderId="0" xfId="2" applyNumberFormat="1" applyFont="1" applyFill="1" applyAlignment="1">
      <alignment horizontal="center" vertical="center" wrapText="1"/>
    </xf>
    <xf numFmtId="0" fontId="13" fillId="0" borderId="0" xfId="2" applyFont="1" applyAlignment="1">
      <alignment horizontal="left" vertical="center"/>
    </xf>
    <xf numFmtId="169" fontId="30" fillId="0" borderId="0" xfId="0" applyNumberFormat="1" applyFont="1" applyAlignment="1">
      <alignment horizontal="right"/>
    </xf>
    <xf numFmtId="0" fontId="7" fillId="0" borderId="0" xfId="0" applyFont="1" applyAlignment="1">
      <alignment vertical="center" wrapText="1"/>
    </xf>
    <xf numFmtId="164" fontId="14" fillId="0" borderId="0" xfId="12" applyNumberFormat="1" applyFont="1" applyAlignment="1">
      <alignment vertical="center"/>
    </xf>
    <xf numFmtId="164" fontId="11" fillId="0" borderId="7" xfId="12" applyNumberFormat="1" applyFont="1" applyBorder="1" applyAlignment="1">
      <alignment vertical="center"/>
    </xf>
    <xf numFmtId="0" fontId="13" fillId="0" borderId="2" xfId="0" applyFont="1" applyBorder="1" applyAlignment="1">
      <alignment horizontal="center" vertical="center"/>
    </xf>
    <xf numFmtId="49" fontId="32" fillId="0" borderId="2" xfId="3" applyNumberFormat="1" applyFont="1" applyBorder="1">
      <alignment horizontal="left" vertical="center" wrapText="1"/>
    </xf>
    <xf numFmtId="3" fontId="14" fillId="0" borderId="2" xfId="3" applyNumberFormat="1" applyFont="1" applyBorder="1" applyAlignment="1">
      <alignment horizontal="center" vertical="center" wrapText="1"/>
    </xf>
    <xf numFmtId="49" fontId="32" fillId="0" borderId="0" xfId="3" applyNumberFormat="1" applyFont="1">
      <alignment horizontal="left" vertical="center" wrapText="1"/>
    </xf>
    <xf numFmtId="3" fontId="14" fillId="0" borderId="0" xfId="3" applyNumberFormat="1" applyFont="1" applyAlignment="1">
      <alignment horizontal="center" vertical="center" wrapText="1"/>
    </xf>
    <xf numFmtId="3" fontId="18" fillId="0" borderId="0" xfId="3" applyNumberFormat="1" applyFont="1" applyAlignment="1">
      <alignment horizontal="center" vertical="center" wrapText="1"/>
    </xf>
    <xf numFmtId="49" fontId="19" fillId="0" borderId="0" xfId="3" applyNumberFormat="1" applyFont="1" applyAlignment="1">
      <alignment horizontal="left" vertical="center" wrapText="1" indent="1"/>
    </xf>
    <xf numFmtId="0" fontId="14" fillId="0" borderId="0" xfId="2" applyFont="1" applyAlignment="1">
      <alignment wrapText="1"/>
    </xf>
    <xf numFmtId="49" fontId="18" fillId="0" borderId="0" xfId="3" applyNumberFormat="1" applyFont="1" applyAlignment="1">
      <alignment horizontal="left" vertical="center" wrapText="1" indent="1"/>
    </xf>
    <xf numFmtId="0" fontId="13" fillId="0" borderId="4" xfId="0" applyFont="1" applyBorder="1" applyAlignment="1">
      <alignment horizontal="center" vertical="center"/>
    </xf>
    <xf numFmtId="49" fontId="12" fillId="0" borderId="4" xfId="3" applyNumberFormat="1" applyFont="1" applyBorder="1">
      <alignment horizontal="left" vertical="center" wrapText="1"/>
    </xf>
    <xf numFmtId="3" fontId="11" fillId="0" borderId="4" xfId="3" applyNumberFormat="1" applyFont="1" applyBorder="1" applyAlignment="1">
      <alignment horizontal="center" vertical="center" wrapText="1"/>
    </xf>
    <xf numFmtId="0" fontId="13" fillId="0" borderId="20" xfId="0" applyFont="1" applyBorder="1" applyAlignment="1">
      <alignment horizontal="center" vertical="center"/>
    </xf>
    <xf numFmtId="49" fontId="32" fillId="0" borderId="20" xfId="3" applyNumberFormat="1" applyFont="1" applyBorder="1">
      <alignment horizontal="left" vertical="center" wrapText="1"/>
    </xf>
    <xf numFmtId="3" fontId="14" fillId="0" borderId="20" xfId="3" applyNumberFormat="1" applyFont="1" applyBorder="1" applyAlignment="1">
      <alignment horizontal="center" vertical="center" wrapText="1"/>
    </xf>
    <xf numFmtId="3" fontId="34" fillId="0" borderId="0" xfId="3" applyNumberFormat="1" applyFont="1" applyAlignment="1">
      <alignment horizontal="center" vertical="center" wrapText="1"/>
    </xf>
    <xf numFmtId="49" fontId="35" fillId="0" borderId="4" xfId="3" applyNumberFormat="1" applyFont="1" applyBorder="1">
      <alignment horizontal="left" vertical="center" wrapText="1"/>
    </xf>
    <xf numFmtId="3" fontId="36" fillId="0" borderId="4" xfId="3" applyNumberFormat="1" applyFont="1" applyBorder="1" applyAlignment="1">
      <alignment horizontal="center" vertical="center" wrapText="1"/>
    </xf>
    <xf numFmtId="3" fontId="37" fillId="0" borderId="0" xfId="3" quotePrefix="1" applyNumberFormat="1" applyFont="1" applyAlignment="1">
      <alignment horizontal="center" vertical="center" wrapText="1"/>
    </xf>
    <xf numFmtId="3" fontId="37" fillId="0" borderId="0" xfId="3" applyNumberFormat="1" applyFont="1" applyAlignment="1">
      <alignment horizontal="center" vertical="center" wrapText="1"/>
    </xf>
    <xf numFmtId="49" fontId="18" fillId="0" borderId="0" xfId="3" applyNumberFormat="1" applyFont="1" applyAlignment="1">
      <alignment horizontal="left" vertical="center" wrapText="1" indent="2"/>
    </xf>
    <xf numFmtId="49" fontId="18" fillId="0" borderId="0" xfId="3" applyNumberFormat="1" applyFont="1" applyAlignment="1">
      <alignment horizontal="left" vertical="center" wrapText="1" indent="3"/>
    </xf>
    <xf numFmtId="49" fontId="14" fillId="0" borderId="0" xfId="3" applyNumberFormat="1" applyFont="1">
      <alignment horizontal="left" vertical="center" wrapText="1"/>
    </xf>
    <xf numFmtId="0" fontId="13" fillId="0" borderId="3" xfId="0" applyFont="1" applyBorder="1" applyAlignment="1">
      <alignment horizontal="center" vertical="center"/>
    </xf>
    <xf numFmtId="49" fontId="35" fillId="0" borderId="3" xfId="3" applyNumberFormat="1" applyFont="1" applyBorder="1">
      <alignment horizontal="left" vertical="center" wrapText="1"/>
    </xf>
    <xf numFmtId="3" fontId="36" fillId="0" borderId="3" xfId="3" applyNumberFormat="1" applyFont="1" applyBorder="1" applyAlignment="1">
      <alignment horizontal="center" vertical="center" wrapText="1"/>
    </xf>
    <xf numFmtId="0" fontId="12" fillId="0" borderId="7" xfId="0" applyFont="1" applyBorder="1" applyAlignment="1">
      <alignment horizontal="center" vertical="center"/>
    </xf>
    <xf numFmtId="3" fontId="13" fillId="0" borderId="0" xfId="0" applyNumberFormat="1" applyFont="1" applyAlignment="1">
      <alignment horizontal="right" vertical="center"/>
    </xf>
    <xf numFmtId="0" fontId="19" fillId="0" borderId="0" xfId="0" applyFont="1" applyAlignment="1">
      <alignment horizontal="left" indent="2"/>
    </xf>
    <xf numFmtId="3" fontId="13" fillId="3" borderId="23" xfId="0" applyNumberFormat="1" applyFont="1" applyFill="1" applyBorder="1" applyAlignment="1">
      <alignment horizontal="right" vertical="center"/>
    </xf>
    <xf numFmtId="3" fontId="13" fillId="3" borderId="24" xfId="0" applyNumberFormat="1" applyFont="1" applyFill="1" applyBorder="1" applyAlignment="1">
      <alignment horizontal="right" vertical="center"/>
    </xf>
    <xf numFmtId="3" fontId="13" fillId="3" borderId="25" xfId="0" applyNumberFormat="1" applyFont="1" applyFill="1" applyBorder="1" applyAlignment="1">
      <alignment horizontal="right" vertical="center"/>
    </xf>
    <xf numFmtId="3" fontId="13" fillId="3" borderId="26" xfId="0" applyNumberFormat="1" applyFont="1" applyFill="1" applyBorder="1" applyAlignment="1">
      <alignment horizontal="right" vertical="center"/>
    </xf>
    <xf numFmtId="3" fontId="13" fillId="3" borderId="27" xfId="0" applyNumberFormat="1" applyFont="1" applyFill="1" applyBorder="1" applyAlignment="1">
      <alignment horizontal="right" vertical="center"/>
    </xf>
    <xf numFmtId="3" fontId="13" fillId="3" borderId="28" xfId="0" applyNumberFormat="1" applyFont="1" applyFill="1" applyBorder="1" applyAlignment="1">
      <alignment horizontal="right" vertical="center"/>
    </xf>
    <xf numFmtId="0" fontId="19" fillId="0" borderId="0" xfId="0" applyFont="1" applyAlignment="1">
      <alignment horizontal="left" wrapText="1" indent="2"/>
    </xf>
    <xf numFmtId="3" fontId="13" fillId="3" borderId="0" xfId="0" applyNumberFormat="1" applyFont="1" applyFill="1" applyAlignment="1">
      <alignment horizontal="right" vertical="center"/>
    </xf>
    <xf numFmtId="0" fontId="12" fillId="0" borderId="8" xfId="0" applyFont="1" applyBorder="1"/>
    <xf numFmtId="3" fontId="12" fillId="3" borderId="8" xfId="0" applyNumberFormat="1" applyFont="1" applyFill="1" applyBorder="1" applyAlignment="1">
      <alignment horizontal="right" vertical="center"/>
    </xf>
    <xf numFmtId="3" fontId="12" fillId="0" borderId="8" xfId="0" applyNumberFormat="1" applyFont="1" applyBorder="1" applyAlignment="1">
      <alignment horizontal="right" vertical="center"/>
    </xf>
    <xf numFmtId="0" fontId="13" fillId="0" borderId="0" xfId="0" applyFont="1" applyAlignment="1">
      <alignment wrapText="1"/>
    </xf>
    <xf numFmtId="0" fontId="19" fillId="0" borderId="0" xfId="0" applyFont="1" applyAlignment="1">
      <alignment horizontal="left" wrapText="1" indent="3"/>
    </xf>
    <xf numFmtId="0" fontId="13" fillId="0" borderId="0" xfId="0" applyFont="1" applyAlignment="1">
      <alignment horizontal="left" wrapText="1" indent="2"/>
    </xf>
    <xf numFmtId="0" fontId="13" fillId="0" borderId="0" xfId="0" applyFont="1" applyAlignment="1">
      <alignment horizontal="left" wrapText="1" indent="4"/>
    </xf>
    <xf numFmtId="0" fontId="13" fillId="0" borderId="0" xfId="0" applyFont="1" applyAlignment="1">
      <alignment horizontal="left" vertical="center" wrapText="1" indent="2"/>
    </xf>
    <xf numFmtId="0" fontId="19" fillId="0" borderId="0" xfId="0" applyFont="1" applyAlignment="1">
      <alignment horizontal="left" vertical="center" indent="2"/>
    </xf>
    <xf numFmtId="0" fontId="12" fillId="0" borderId="0" xfId="0" applyFont="1"/>
    <xf numFmtId="3" fontId="12" fillId="3" borderId="0" xfId="0" applyNumberFormat="1" applyFont="1" applyFill="1" applyAlignment="1">
      <alignment horizontal="right" vertical="center"/>
    </xf>
    <xf numFmtId="3" fontId="12" fillId="0" borderId="0" xfId="0" applyNumberFormat="1" applyFont="1" applyAlignment="1">
      <alignment horizontal="right" vertical="center"/>
    </xf>
    <xf numFmtId="0" fontId="12" fillId="0" borderId="7" xfId="0" applyFont="1" applyBorder="1"/>
    <xf numFmtId="3" fontId="13" fillId="3" borderId="7" xfId="0" applyNumberFormat="1" applyFont="1" applyFill="1" applyBorder="1"/>
    <xf numFmtId="3" fontId="12" fillId="3" borderId="7" xfId="0" applyNumberFormat="1" applyFont="1" applyFill="1" applyBorder="1"/>
    <xf numFmtId="165" fontId="12" fillId="0" borderId="7" xfId="1" applyNumberFormat="1" applyFont="1" applyFill="1" applyBorder="1"/>
    <xf numFmtId="3" fontId="13" fillId="0" borderId="0" xfId="0" applyNumberFormat="1" applyFont="1" applyAlignment="1">
      <alignment horizontal="center" vertical="center"/>
    </xf>
    <xf numFmtId="0" fontId="7" fillId="0" borderId="0" xfId="0" applyFont="1" applyAlignment="1">
      <alignment vertical="center" wrapText="1"/>
    </xf>
    <xf numFmtId="3" fontId="14" fillId="0" borderId="2" xfId="3" applyNumberFormat="1" applyFont="1" applyFill="1" applyBorder="1" applyAlignment="1">
      <alignment horizontal="center" vertical="center" wrapText="1"/>
    </xf>
    <xf numFmtId="3" fontId="14" fillId="0" borderId="0" xfId="3" applyNumberFormat="1" applyFont="1" applyFill="1" applyAlignment="1">
      <alignment horizontal="center" vertical="center" wrapText="1"/>
    </xf>
    <xf numFmtId="3" fontId="11" fillId="0" borderId="4" xfId="3" applyNumberFormat="1" applyFont="1" applyFill="1" applyBorder="1" applyAlignment="1">
      <alignment horizontal="center" vertical="center" wrapText="1"/>
    </xf>
    <xf numFmtId="3" fontId="14" fillId="0" borderId="20" xfId="3" applyNumberFormat="1" applyFont="1" applyFill="1" applyBorder="1" applyAlignment="1">
      <alignment horizontal="center" vertical="center" wrapText="1"/>
    </xf>
    <xf numFmtId="3" fontId="11" fillId="0" borderId="3" xfId="3" applyNumberFormat="1" applyFont="1" applyFill="1" applyBorder="1" applyAlignment="1">
      <alignment horizontal="center" vertical="center" wrapText="1"/>
    </xf>
    <xf numFmtId="0" fontId="14" fillId="0" borderId="0" xfId="0" applyFont="1" applyAlignment="1">
      <alignment horizontal="justify" vertical="center"/>
    </xf>
    <xf numFmtId="0" fontId="11" fillId="0" borderId="3" xfId="0" applyFont="1" applyBorder="1" applyAlignment="1">
      <alignment horizontal="justify" vertical="center" wrapText="1"/>
    </xf>
    <xf numFmtId="0" fontId="0" fillId="0" borderId="5" xfId="0" applyBorder="1"/>
    <xf numFmtId="0" fontId="11" fillId="0" borderId="1" xfId="0" applyFont="1" applyBorder="1" applyAlignment="1">
      <alignment horizontal="center" vertical="center" wrapText="1"/>
    </xf>
    <xf numFmtId="0" fontId="11" fillId="0" borderId="0" xfId="0" applyFont="1" applyAlignment="1">
      <alignment horizontal="justify" vertical="center" wrapText="1"/>
    </xf>
    <xf numFmtId="3" fontId="12" fillId="0" borderId="0" xfId="0" applyNumberFormat="1" applyFont="1" applyAlignment="1">
      <alignment horizontal="center" vertical="center"/>
    </xf>
    <xf numFmtId="0" fontId="14" fillId="0" borderId="0" xfId="0" applyFont="1" applyAlignment="1">
      <alignment horizontal="left" vertical="justify"/>
    </xf>
    <xf numFmtId="0" fontId="14" fillId="0" borderId="0" xfId="0" applyFont="1" applyAlignment="1">
      <alignment vertical="justify"/>
    </xf>
    <xf numFmtId="0" fontId="14" fillId="0" borderId="3" xfId="0" applyFont="1" applyBorder="1" applyAlignment="1">
      <alignment vertical="justify" wrapText="1"/>
    </xf>
    <xf numFmtId="3" fontId="13" fillId="0" borderId="3" xfId="0" applyNumberFormat="1" applyFont="1" applyBorder="1" applyAlignment="1">
      <alignment horizontal="center" vertical="center"/>
    </xf>
    <xf numFmtId="14" fontId="22" fillId="2" borderId="5" xfId="0" applyNumberFormat="1" applyFont="1" applyFill="1" applyBorder="1" applyAlignment="1">
      <alignment horizontal="center"/>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0" fontId="14" fillId="0" borderId="0" xfId="0" applyFont="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14" fontId="12" fillId="0" borderId="3" xfId="0" applyNumberFormat="1" applyFont="1" applyBorder="1" applyAlignment="1">
      <alignment horizontal="left"/>
    </xf>
    <xf numFmtId="0" fontId="14" fillId="0" borderId="0" xfId="0" applyFont="1" applyFill="1" applyBorder="1" applyAlignment="1">
      <alignment horizontal="left"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14" fontId="11" fillId="0" borderId="2" xfId="2" applyNumberFormat="1" applyFont="1" applyBorder="1" applyAlignment="1">
      <alignment horizontal="center" vertical="center" wrapText="1"/>
    </xf>
    <xf numFmtId="0" fontId="11" fillId="0" borderId="5" xfId="0" applyFont="1" applyBorder="1" applyAlignment="1">
      <alignment horizontal="center" vertical="center" wrapText="1"/>
    </xf>
    <xf numFmtId="14" fontId="11" fillId="0" borderId="1" xfId="0" applyNumberFormat="1" applyFont="1" applyFill="1" applyBorder="1" applyAlignment="1">
      <alignment horizontal="center" vertical="center" wrapText="1"/>
    </xf>
    <xf numFmtId="0" fontId="20" fillId="0" borderId="0" xfId="0" applyFont="1" applyFill="1" applyBorder="1" applyAlignment="1">
      <alignment horizontal="left" vertical="center"/>
    </xf>
    <xf numFmtId="0" fontId="20" fillId="0" borderId="9" xfId="0" applyFont="1" applyFill="1" applyBorder="1" applyAlignment="1">
      <alignment horizontal="left" vertical="center"/>
    </xf>
    <xf numFmtId="0" fontId="11" fillId="0" borderId="9" xfId="0" applyFont="1" applyBorder="1" applyAlignment="1">
      <alignment horizontal="left" vertical="center" wrapText="1"/>
    </xf>
    <xf numFmtId="0" fontId="28" fillId="0" borderId="0" xfId="0" applyFont="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12" fillId="0" borderId="9" xfId="0" applyFont="1" applyBorder="1" applyAlignment="1">
      <alignment horizontal="left"/>
    </xf>
    <xf numFmtId="14" fontId="12" fillId="0" borderId="0" xfId="0" applyNumberFormat="1" applyFont="1" applyAlignment="1">
      <alignment horizontal="left"/>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left" vertical="center" wrapText="1"/>
    </xf>
    <xf numFmtId="0" fontId="11" fillId="0" borderId="1" xfId="2" applyFont="1" applyBorder="1" applyAlignment="1">
      <alignment horizontal="left" vertical="center" wrapText="1"/>
    </xf>
    <xf numFmtId="0" fontId="11" fillId="0" borderId="0" xfId="2" applyFont="1" applyAlignment="1">
      <alignment horizontal="center" vertical="center"/>
    </xf>
    <xf numFmtId="0" fontId="11" fillId="0" borderId="1" xfId="2" applyFont="1" applyBorder="1" applyAlignment="1">
      <alignment horizontal="center" vertical="center" wrapText="1"/>
    </xf>
    <xf numFmtId="0" fontId="11" fillId="0" borderId="0" xfId="2" applyFont="1" applyAlignment="1">
      <alignment horizontal="center" vertical="center" wrapText="1"/>
    </xf>
    <xf numFmtId="0" fontId="11" fillId="0" borderId="12" xfId="2" applyFont="1" applyBorder="1" applyAlignment="1">
      <alignment horizontal="left" vertical="center" wrapText="1"/>
    </xf>
    <xf numFmtId="0" fontId="11" fillId="0" borderId="13" xfId="2" applyFont="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top" wrapText="1"/>
    </xf>
    <xf numFmtId="0" fontId="11" fillId="0" borderId="12" xfId="2" applyFont="1" applyBorder="1" applyAlignment="1">
      <alignment horizontal="center" vertical="top" wrapText="1"/>
    </xf>
    <xf numFmtId="0" fontId="11" fillId="0" borderId="13"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3" xfId="2" applyFont="1" applyBorder="1" applyAlignment="1">
      <alignment horizontal="left"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9" fontId="12" fillId="0" borderId="2" xfId="2" applyNumberFormat="1" applyFont="1" applyBorder="1" applyAlignment="1">
      <alignment horizontal="center" vertical="center" wrapText="1"/>
    </xf>
    <xf numFmtId="9" fontId="12" fillId="0" borderId="3" xfId="2" applyNumberFormat="1" applyFont="1" applyBorder="1" applyAlignment="1">
      <alignment horizontal="center" vertical="center" wrapText="1"/>
    </xf>
    <xf numFmtId="0" fontId="11" fillId="0" borderId="6" xfId="2" applyFont="1" applyBorder="1" applyAlignment="1">
      <alignment horizontal="center" vertical="center" wrapText="1"/>
    </xf>
    <xf numFmtId="0" fontId="11" fillId="0" borderId="21" xfId="2" applyFont="1" applyBorder="1" applyAlignment="1">
      <alignment horizontal="center" vertical="center" wrapText="1"/>
    </xf>
    <xf numFmtId="0" fontId="7" fillId="0" borderId="0" xfId="0" applyFont="1" applyAlignment="1">
      <alignment vertical="center" wrapText="1"/>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cellXfs>
  <cellStyles count="14">
    <cellStyle name="Ezres" xfId="12" builtinId="3"/>
    <cellStyle name="Ezres 2" xfId="7" xr:uid="{00000000-0005-0000-0000-000000000000}"/>
    <cellStyle name="Ezres 3" xfId="6" xr:uid="{00000000-0005-0000-0000-000001000000}"/>
    <cellStyle name="Ezres 3 2" xfId="10" xr:uid="{EA00BD69-345B-424C-8181-FA4A9C6BE2B3}"/>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9" xr:uid="{971E231B-8EFF-4DDE-996D-F296B01B21AA}"/>
    <cellStyle name="Normál 4" xfId="11" xr:uid="{D0375E67-F08A-4D67-8F82-9BF315523ECB}"/>
    <cellStyle name="Normál 4 2" xfId="13" xr:uid="{28B11136-C427-4BE4-A246-483AE4B497D5}"/>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2:F102"/>
  <sheetViews>
    <sheetView showGridLines="0" tabSelected="1" workbookViewId="0">
      <selection activeCell="C11" sqref="C11"/>
    </sheetView>
  </sheetViews>
  <sheetFormatPr defaultRowHeight="14.5" x14ac:dyDescent="0.35"/>
  <cols>
    <col min="2" max="2" width="15" customWidth="1"/>
    <col min="3" max="3" width="137.54296875" customWidth="1"/>
  </cols>
  <sheetData>
    <row r="2" spans="1:6" ht="20.5" thickBot="1" x14ac:dyDescent="0.45">
      <c r="B2" s="99" t="s">
        <v>395</v>
      </c>
      <c r="C2" s="97"/>
      <c r="D2" s="62"/>
      <c r="E2" s="98"/>
      <c r="F2" s="98"/>
    </row>
    <row r="3" spans="1:6" ht="15" customHeight="1" thickBot="1" x14ac:dyDescent="0.4">
      <c r="B3" s="370">
        <v>44742</v>
      </c>
      <c r="C3" s="370"/>
      <c r="D3" s="62"/>
      <c r="E3" s="98"/>
      <c r="F3" s="98"/>
    </row>
    <row r="4" spans="1:6" x14ac:dyDescent="0.35">
      <c r="B4" s="119" t="s">
        <v>349</v>
      </c>
      <c r="C4" s="110"/>
      <c r="D4" s="108"/>
      <c r="E4" s="108"/>
      <c r="F4" s="108"/>
    </row>
    <row r="5" spans="1:6" x14ac:dyDescent="0.35">
      <c r="B5" s="107" t="s">
        <v>347</v>
      </c>
      <c r="C5" s="107" t="s">
        <v>350</v>
      </c>
      <c r="D5" s="100"/>
      <c r="E5" s="101"/>
      <c r="F5" s="101"/>
    </row>
    <row r="6" spans="1:6" x14ac:dyDescent="0.35">
      <c r="B6" s="107" t="s">
        <v>337</v>
      </c>
      <c r="C6" s="107" t="s">
        <v>351</v>
      </c>
      <c r="D6" s="100"/>
      <c r="E6" s="100"/>
      <c r="F6" s="100"/>
    </row>
    <row r="7" spans="1:6" x14ac:dyDescent="0.35">
      <c r="B7" s="111"/>
      <c r="C7" s="107"/>
      <c r="D7" s="102"/>
      <c r="E7" s="103"/>
      <c r="F7" s="103"/>
    </row>
    <row r="8" spans="1:6" x14ac:dyDescent="0.35">
      <c r="B8" s="20" t="s">
        <v>280</v>
      </c>
      <c r="C8" s="20"/>
      <c r="D8" s="109"/>
      <c r="E8" s="109"/>
      <c r="F8" s="109"/>
    </row>
    <row r="9" spans="1:6" x14ac:dyDescent="0.35">
      <c r="A9" s="83"/>
      <c r="B9" s="107" t="s">
        <v>335</v>
      </c>
      <c r="C9" s="107" t="s">
        <v>352</v>
      </c>
      <c r="D9" s="102"/>
      <c r="E9" s="102"/>
      <c r="F9" s="102"/>
    </row>
    <row r="10" spans="1:6" x14ac:dyDescent="0.35">
      <c r="A10" s="83"/>
      <c r="B10" s="107" t="s">
        <v>336</v>
      </c>
      <c r="C10" s="107" t="s">
        <v>353</v>
      </c>
      <c r="D10" s="102"/>
      <c r="E10" s="102"/>
      <c r="F10" s="102"/>
    </row>
    <row r="11" spans="1:6" x14ac:dyDescent="0.35">
      <c r="B11" s="107"/>
      <c r="C11" s="107"/>
      <c r="D11" s="102"/>
      <c r="E11" s="102"/>
      <c r="F11" s="102"/>
    </row>
    <row r="12" spans="1:6" x14ac:dyDescent="0.35">
      <c r="B12" s="8" t="s">
        <v>134</v>
      </c>
      <c r="C12" s="17"/>
      <c r="D12" s="100"/>
      <c r="E12" s="104"/>
      <c r="F12" s="104"/>
    </row>
    <row r="13" spans="1:6" x14ac:dyDescent="0.35">
      <c r="A13" s="83"/>
      <c r="B13" s="107" t="s">
        <v>757</v>
      </c>
      <c r="C13" s="107" t="s">
        <v>758</v>
      </c>
      <c r="D13" s="105"/>
      <c r="E13" s="106"/>
      <c r="F13" s="27"/>
    </row>
    <row r="14" spans="1:6" x14ac:dyDescent="0.35">
      <c r="A14" s="83"/>
      <c r="B14" s="107" t="s">
        <v>354</v>
      </c>
      <c r="C14" s="107" t="s">
        <v>355</v>
      </c>
      <c r="D14" s="105"/>
      <c r="E14" s="106"/>
      <c r="F14" s="27"/>
    </row>
    <row r="15" spans="1:6" x14ac:dyDescent="0.35">
      <c r="A15" s="83"/>
      <c r="B15" s="107" t="s">
        <v>759</v>
      </c>
      <c r="C15" s="107" t="s">
        <v>760</v>
      </c>
      <c r="D15" s="105"/>
      <c r="E15" s="106"/>
      <c r="F15" s="27"/>
    </row>
    <row r="16" spans="1:6" x14ac:dyDescent="0.35">
      <c r="B16" s="107"/>
      <c r="C16" s="107"/>
      <c r="D16" s="105"/>
      <c r="E16" s="106"/>
      <c r="F16" s="27"/>
    </row>
    <row r="17" spans="1:6" x14ac:dyDescent="0.35">
      <c r="B17" s="17" t="s">
        <v>356</v>
      </c>
      <c r="C17" s="17"/>
      <c r="D17" s="100"/>
      <c r="E17" s="100"/>
      <c r="F17" s="100"/>
    </row>
    <row r="18" spans="1:6" x14ac:dyDescent="0.35">
      <c r="A18" s="83"/>
      <c r="B18" s="107" t="s">
        <v>348</v>
      </c>
      <c r="C18" s="107" t="s">
        <v>357</v>
      </c>
      <c r="D18" s="102"/>
      <c r="E18" s="102"/>
      <c r="F18" s="102"/>
    </row>
    <row r="19" spans="1:6" x14ac:dyDescent="0.35">
      <c r="A19" s="83"/>
      <c r="B19" s="107" t="s">
        <v>358</v>
      </c>
      <c r="C19" s="107" t="s">
        <v>333</v>
      </c>
      <c r="D19" s="102"/>
      <c r="E19" s="102"/>
      <c r="F19" s="102"/>
    </row>
    <row r="20" spans="1:6" x14ac:dyDescent="0.35">
      <c r="B20" s="107"/>
      <c r="C20" s="107"/>
      <c r="D20" s="102"/>
      <c r="E20" s="102"/>
      <c r="F20" s="102"/>
    </row>
    <row r="21" spans="1:6" x14ac:dyDescent="0.35">
      <c r="B21" s="17" t="s">
        <v>359</v>
      </c>
      <c r="C21" s="17"/>
      <c r="D21" s="100"/>
      <c r="E21" s="100"/>
      <c r="F21" s="100"/>
    </row>
    <row r="22" spans="1:6" x14ac:dyDescent="0.35">
      <c r="A22" s="83"/>
      <c r="B22" s="107" t="s">
        <v>360</v>
      </c>
      <c r="C22" s="107" t="s">
        <v>361</v>
      </c>
      <c r="D22" s="102"/>
      <c r="E22" s="102"/>
      <c r="F22" s="102"/>
    </row>
    <row r="23" spans="1:6" x14ac:dyDescent="0.35">
      <c r="A23" s="83"/>
      <c r="B23" s="107" t="s">
        <v>362</v>
      </c>
      <c r="C23" s="107" t="s">
        <v>363</v>
      </c>
      <c r="D23" s="102"/>
      <c r="E23" s="102"/>
      <c r="F23" s="102"/>
    </row>
    <row r="24" spans="1:6" x14ac:dyDescent="0.35">
      <c r="A24" s="83"/>
      <c r="B24" s="107" t="s">
        <v>364</v>
      </c>
      <c r="C24" s="107" t="s">
        <v>365</v>
      </c>
      <c r="D24" s="102"/>
      <c r="E24" s="102"/>
      <c r="F24" s="102"/>
    </row>
    <row r="25" spans="1:6" x14ac:dyDescent="0.35">
      <c r="A25" s="83"/>
      <c r="B25" s="107" t="s">
        <v>338</v>
      </c>
      <c r="C25" s="107" t="s">
        <v>366</v>
      </c>
      <c r="D25" s="102"/>
      <c r="E25" s="102"/>
      <c r="F25" s="102"/>
    </row>
    <row r="26" spans="1:6" x14ac:dyDescent="0.35">
      <c r="A26" s="83"/>
      <c r="B26" s="107" t="s">
        <v>339</v>
      </c>
      <c r="C26" s="107" t="s">
        <v>367</v>
      </c>
      <c r="D26" s="102"/>
      <c r="E26" s="102"/>
      <c r="F26" s="102"/>
    </row>
    <row r="27" spans="1:6" x14ac:dyDescent="0.35">
      <c r="A27" s="83"/>
      <c r="B27" s="107" t="s">
        <v>340</v>
      </c>
      <c r="C27" s="107" t="s">
        <v>368</v>
      </c>
      <c r="D27" s="102"/>
      <c r="E27" s="102"/>
      <c r="F27" s="102"/>
    </row>
    <row r="28" spans="1:6" x14ac:dyDescent="0.35">
      <c r="A28" s="83"/>
      <c r="B28" s="107" t="s">
        <v>341</v>
      </c>
      <c r="C28" s="107" t="s">
        <v>369</v>
      </c>
      <c r="D28" s="102"/>
      <c r="E28" s="102"/>
      <c r="F28" s="102"/>
    </row>
    <row r="29" spans="1:6" x14ac:dyDescent="0.35">
      <c r="B29" s="107"/>
      <c r="C29" s="107"/>
      <c r="D29" s="102"/>
      <c r="E29" s="102"/>
      <c r="F29" s="102"/>
    </row>
    <row r="30" spans="1:6" x14ac:dyDescent="0.35">
      <c r="B30" s="17" t="s">
        <v>370</v>
      </c>
      <c r="C30" s="17"/>
      <c r="D30" s="100"/>
      <c r="E30" s="100"/>
      <c r="F30" s="100"/>
    </row>
    <row r="31" spans="1:6" x14ac:dyDescent="0.35">
      <c r="A31" s="83"/>
      <c r="B31" s="107" t="s">
        <v>342</v>
      </c>
      <c r="C31" s="107" t="s">
        <v>371</v>
      </c>
      <c r="D31" s="102"/>
      <c r="E31" s="102"/>
      <c r="F31" s="102"/>
    </row>
    <row r="32" spans="1:6" x14ac:dyDescent="0.35">
      <c r="A32" s="83"/>
      <c r="B32" s="107" t="s">
        <v>343</v>
      </c>
      <c r="C32" s="107" t="s">
        <v>372</v>
      </c>
      <c r="D32" s="102"/>
      <c r="E32" s="103"/>
      <c r="F32" s="103"/>
    </row>
    <row r="33" spans="1:6" x14ac:dyDescent="0.35">
      <c r="A33" s="83"/>
      <c r="B33" s="107" t="s">
        <v>344</v>
      </c>
      <c r="C33" s="107" t="s">
        <v>373</v>
      </c>
      <c r="D33" s="102"/>
      <c r="E33" s="103"/>
      <c r="F33" s="103"/>
    </row>
    <row r="34" spans="1:6" x14ac:dyDescent="0.35">
      <c r="A34" s="83"/>
      <c r="B34" s="107" t="s">
        <v>374</v>
      </c>
      <c r="C34" s="107" t="s">
        <v>375</v>
      </c>
      <c r="D34" s="102"/>
      <c r="E34" s="103"/>
      <c r="F34" s="103"/>
    </row>
    <row r="35" spans="1:6" x14ac:dyDescent="0.35">
      <c r="A35" s="83"/>
      <c r="B35" s="107" t="s">
        <v>376</v>
      </c>
      <c r="C35" s="107" t="s">
        <v>377</v>
      </c>
      <c r="D35" s="102"/>
      <c r="E35" s="103"/>
      <c r="F35" s="103"/>
    </row>
    <row r="36" spans="1:6" x14ac:dyDescent="0.35">
      <c r="A36" s="83"/>
      <c r="B36" s="107" t="s">
        <v>345</v>
      </c>
      <c r="C36" s="107" t="s">
        <v>378</v>
      </c>
      <c r="D36" s="102"/>
      <c r="E36" s="103"/>
      <c r="F36" s="103"/>
    </row>
    <row r="37" spans="1:6" x14ac:dyDescent="0.35">
      <c r="A37" s="83"/>
      <c r="B37" s="112"/>
      <c r="C37" s="30"/>
      <c r="D37" s="102"/>
      <c r="E37" s="103"/>
      <c r="F37" s="103"/>
    </row>
    <row r="38" spans="1:6" x14ac:dyDescent="0.35">
      <c r="B38" s="17" t="s">
        <v>380</v>
      </c>
      <c r="C38" s="17"/>
      <c r="D38" s="100"/>
      <c r="E38" s="104"/>
      <c r="F38" s="104"/>
    </row>
    <row r="39" spans="1:6" x14ac:dyDescent="0.35">
      <c r="A39" s="83"/>
      <c r="B39" s="107" t="s">
        <v>346</v>
      </c>
      <c r="C39" s="107" t="s">
        <v>379</v>
      </c>
      <c r="D39" s="102"/>
      <c r="E39" s="103"/>
      <c r="F39" s="103"/>
    </row>
    <row r="40" spans="1:6" x14ac:dyDescent="0.35">
      <c r="B40" s="107"/>
      <c r="C40" s="107"/>
      <c r="D40" s="102"/>
      <c r="E40" s="103"/>
      <c r="F40" s="103"/>
    </row>
    <row r="41" spans="1:6" x14ac:dyDescent="0.35">
      <c r="A41" s="83"/>
      <c r="B41" s="8" t="s">
        <v>381</v>
      </c>
      <c r="C41" s="107"/>
      <c r="D41" s="102"/>
      <c r="E41" s="103"/>
      <c r="F41" s="103"/>
    </row>
    <row r="42" spans="1:6" x14ac:dyDescent="0.35">
      <c r="A42" s="83"/>
      <c r="B42" s="113" t="s">
        <v>382</v>
      </c>
      <c r="C42" s="107" t="s">
        <v>387</v>
      </c>
      <c r="D42" s="102"/>
      <c r="E42" s="103"/>
      <c r="F42" s="103"/>
    </row>
    <row r="43" spans="1:6" ht="15" thickBot="1" x14ac:dyDescent="0.4">
      <c r="A43" s="83"/>
      <c r="B43" s="114"/>
      <c r="C43" s="114"/>
      <c r="D43" s="102"/>
      <c r="E43" s="103"/>
      <c r="F43" s="103"/>
    </row>
    <row r="44" spans="1:6" ht="9.75" customHeight="1" x14ac:dyDescent="0.35">
      <c r="A44" s="83"/>
      <c r="B44" s="107"/>
      <c r="C44" s="107"/>
      <c r="D44" s="102"/>
      <c r="E44" s="103"/>
      <c r="F44" s="103"/>
    </row>
    <row r="45" spans="1:6" x14ac:dyDescent="0.35">
      <c r="E45" s="103"/>
      <c r="F45" s="103"/>
    </row>
    <row r="46" spans="1:6" x14ac:dyDescent="0.35">
      <c r="E46" s="103"/>
      <c r="F46" s="103"/>
    </row>
    <row r="47" spans="1:6" x14ac:dyDescent="0.35">
      <c r="E47" s="103"/>
      <c r="F47" s="103"/>
    </row>
    <row r="48" spans="1:6" x14ac:dyDescent="0.35">
      <c r="E48" s="103"/>
      <c r="F48" s="103"/>
    </row>
    <row r="49" spans="5:6" x14ac:dyDescent="0.35">
      <c r="E49" s="103"/>
      <c r="F49" s="103"/>
    </row>
    <row r="50" spans="5:6" x14ac:dyDescent="0.35">
      <c r="E50" s="103"/>
      <c r="F50" s="103"/>
    </row>
    <row r="51" spans="5:6" x14ac:dyDescent="0.35">
      <c r="E51" s="103"/>
      <c r="F51" s="103"/>
    </row>
    <row r="52" spans="5:6" x14ac:dyDescent="0.35">
      <c r="E52" s="102"/>
      <c r="F52" s="102"/>
    </row>
    <row r="53" spans="5:6" x14ac:dyDescent="0.35">
      <c r="E53" s="102"/>
      <c r="F53" s="102"/>
    </row>
    <row r="54" spans="5:6" x14ac:dyDescent="0.35">
      <c r="E54" s="102"/>
      <c r="F54" s="102"/>
    </row>
    <row r="55" spans="5:6" x14ac:dyDescent="0.35">
      <c r="E55" s="103"/>
      <c r="F55" s="103"/>
    </row>
    <row r="56" spans="5:6" x14ac:dyDescent="0.35">
      <c r="E56" s="103"/>
      <c r="F56" s="103"/>
    </row>
    <row r="57" spans="5:6" x14ac:dyDescent="0.35">
      <c r="E57" s="103"/>
      <c r="F57" s="103"/>
    </row>
    <row r="58" spans="5:6" x14ac:dyDescent="0.35">
      <c r="E58" s="103"/>
      <c r="F58" s="103"/>
    </row>
    <row r="59" spans="5:6" x14ac:dyDescent="0.35">
      <c r="E59" s="103"/>
      <c r="F59" s="103"/>
    </row>
    <row r="60" spans="5:6" x14ac:dyDescent="0.35">
      <c r="E60" s="103"/>
      <c r="F60" s="103"/>
    </row>
    <row r="61" spans="5:6" x14ac:dyDescent="0.35">
      <c r="E61" s="103"/>
      <c r="F61" s="103"/>
    </row>
    <row r="62" spans="5:6" x14ac:dyDescent="0.35">
      <c r="E62" s="103"/>
      <c r="F62" s="103"/>
    </row>
    <row r="63" spans="5:6" x14ac:dyDescent="0.35">
      <c r="E63" s="103"/>
      <c r="F63" s="103"/>
    </row>
    <row r="64" spans="5:6" x14ac:dyDescent="0.35">
      <c r="E64" s="103"/>
      <c r="F64" s="103"/>
    </row>
    <row r="65" spans="5:6" x14ac:dyDescent="0.35">
      <c r="E65" s="103"/>
      <c r="F65" s="103"/>
    </row>
    <row r="66" spans="5:6" x14ac:dyDescent="0.35">
      <c r="E66" s="103"/>
      <c r="F66" s="103"/>
    </row>
    <row r="67" spans="5:6" x14ac:dyDescent="0.35">
      <c r="E67" s="103"/>
      <c r="F67" s="103"/>
    </row>
    <row r="68" spans="5:6" x14ac:dyDescent="0.35">
      <c r="E68" s="103"/>
      <c r="F68" s="103"/>
    </row>
    <row r="69" spans="5:6" x14ac:dyDescent="0.35">
      <c r="E69" s="103"/>
      <c r="F69" s="103"/>
    </row>
    <row r="70" spans="5:6" x14ac:dyDescent="0.35">
      <c r="E70" s="103"/>
      <c r="F70" s="103"/>
    </row>
    <row r="71" spans="5:6" x14ac:dyDescent="0.35">
      <c r="E71" s="103"/>
      <c r="F71" s="103"/>
    </row>
    <row r="72" spans="5:6" x14ac:dyDescent="0.35">
      <c r="E72" s="103"/>
      <c r="F72" s="103"/>
    </row>
    <row r="73" spans="5:6" x14ac:dyDescent="0.35">
      <c r="E73" s="103"/>
      <c r="F73" s="103"/>
    </row>
    <row r="74" spans="5:6" x14ac:dyDescent="0.35">
      <c r="E74" s="103"/>
      <c r="F74" s="103"/>
    </row>
    <row r="75" spans="5:6" x14ac:dyDescent="0.35">
      <c r="E75" s="103"/>
      <c r="F75" s="103"/>
    </row>
    <row r="76" spans="5:6" x14ac:dyDescent="0.35">
      <c r="E76" s="103"/>
      <c r="F76" s="103"/>
    </row>
    <row r="77" spans="5:6" x14ac:dyDescent="0.35">
      <c r="E77" s="103"/>
      <c r="F77" s="103"/>
    </row>
    <row r="78" spans="5:6" x14ac:dyDescent="0.35">
      <c r="E78" s="27"/>
      <c r="F78" s="27"/>
    </row>
    <row r="101" spans="2:3" x14ac:dyDescent="0.35">
      <c r="B101" s="103"/>
      <c r="C101" s="102"/>
    </row>
    <row r="102" spans="2:3" x14ac:dyDescent="0.35">
      <c r="B102" s="27"/>
      <c r="C102" s="27"/>
    </row>
  </sheetData>
  <sheetProtection algorithmName="SHA-512" hashValue="Htji/ivrSEGrcsovbGv2n6Gps+xcv023D80c1/CsGHbmpOrGM34Zoxdm4W1BOPPOpAC9elY3X0Cp8+l6h4gSNQ==" saltValue="NNImmPxO/zXmwSsJO3d4EA==" spinCount="100000" sheet="1" objects="1" scenarios="1"/>
  <mergeCells count="1">
    <mergeCell ref="B3:C3"/>
  </mergeCells>
  <hyperlinks>
    <hyperlink ref="C9" location="'CC1'!A1" display="A szabályozói szavatolótőke összetétele" xr:uid="{00000000-0004-0000-0000-000007000000}"/>
    <hyperlink ref="C10" location="'CC2'!A1" display="A szabályozói szavatolótőke auditált pénzügyi kimutatásokban szereplő mérleggel való egyeztetése" xr:uid="{00000000-0004-0000-0000-000008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B10" location="'PV1'!A1" display="PV1" xr:uid="{00000000-0004-0000-0000-000010000000}"/>
    <hyperlink ref="B9" location="'CC1'!A1" display="CC1" xr:uid="{00000000-0004-0000-0000-000011000000}"/>
    <hyperlink ref="B10" location="'CC2'!A1" display="CC2" xr:uid="{00000000-0004-0000-0000-000012000000}"/>
    <hyperlink ref="B14" location="'PV1'!A1" display="PV1" xr:uid="{00000000-0004-0000-0000-000019000000}"/>
    <hyperlink ref="C14" location="CCyB2!A1" display="Az intézményspecifikus anticiklikus tőkepuffer nagysága" xr:uid="{00000000-0004-0000-0000-00001B000000}"/>
    <hyperlink ref="B14" location="'LR2'!A1" display="LR2 – LRCom" xr:uid="{00000000-0004-0000-0000-00001D000000}"/>
    <hyperlink ref="C14" location="'LR2'!A1" display="Tőkeáttételi mutatóra vonatkozó egységes adattábla" xr:uid="{00000000-0004-0000-0000-00001F000000}"/>
    <hyperlink ref="B18:B19" location="'PV1'!A1" display="PV1" xr:uid="{00000000-0004-0000-0000-000021000000}"/>
    <hyperlink ref="C18:C19" location="CCyB2!A1" display="Az intézményspecifikus anticiklikus tőkepuffer nagysága" xr:uid="{00000000-0004-0000-0000-000022000000}"/>
    <hyperlink ref="B18" location="'LIQ1'!A1" display="LIQ1" xr:uid="{00000000-0004-0000-0000-000023000000}"/>
    <hyperlink ref="B19" location="'LIQ2'!A1" display="LIQ2" xr:uid="{00000000-0004-0000-0000-000024000000}"/>
    <hyperlink ref="C18" location="'LIQ1'!A1" display="A likviditásfedezeti rátára vonatkozó mennyiségi információk" xr:uid="{00000000-0004-0000-0000-000025000000}"/>
    <hyperlink ref="C19" location="'LIQ2'!A1" display="Nettó stabil forrásellátottsági ráta" xr:uid="{00000000-0004-0000-0000-000026000000}"/>
    <hyperlink ref="B22:B23" location="'PV1'!A1" display="PV1" xr:uid="{00000000-0004-0000-0000-000027000000}"/>
    <hyperlink ref="C22:C23" location="CCyB2!A1" display="Az intézményspecifikus anticiklikus tőkepuffer nagysága" xr:uid="{00000000-0004-0000-0000-000028000000}"/>
    <hyperlink ref="B22" location="'CR1'!A1" display="CR1" xr:uid="{00000000-0004-0000-0000-000029000000}"/>
    <hyperlink ref="B23" location="'CR1-A'!A1" display="CR1-A" xr:uid="{00000000-0004-0000-0000-00002A000000}"/>
    <hyperlink ref="C22" location="'CR1'!A1" display="Teljesítő (performing) és nemteljesítő (non-performing) kitettségek és kapcsolódó céltartalékok" xr:uid="{00000000-0004-0000-0000-00002B000000}"/>
    <hyperlink ref="C23" location="'CR1-A'!A1" display="Kitettségek futamideje" xr:uid="{00000000-0004-0000-0000-00002C000000}"/>
    <hyperlink ref="B24" location="'PV1'!A1" display="PV1" xr:uid="{00000000-0004-0000-0000-00002D000000}"/>
    <hyperlink ref="C24" location="CCyB2!A1" display="Az intézményspecifikus anticiklikus tőkepuffer nagysága" xr:uid="{00000000-0004-0000-0000-00002E000000}"/>
    <hyperlink ref="B24" location="'CR2'!A1" display="CR2" xr:uid="{00000000-0004-0000-0000-00002F000000}"/>
    <hyperlink ref="C24" location="'CR2'!A1" display="Nemteljesítő hitelek és előlegek állományának változásai" xr:uid="{00000000-0004-0000-0000-000031000000}"/>
    <hyperlink ref="B25" location="'PV1'!A1" display="PV1" xr:uid="{00000000-0004-0000-0000-000033000000}"/>
    <hyperlink ref="C25" location="CCyB2!A1" display="Az intézményspecifikus anticiklikus tőkepuffer nagysága" xr:uid="{00000000-0004-0000-0000-000034000000}"/>
    <hyperlink ref="B25" location="'CQ1'!A1" display="CQ1" xr:uid="{00000000-0004-0000-0000-000035000000}"/>
    <hyperlink ref="C25" location="'CQ1'!A1" display="Átstrukturált kitettségek hitelminősége" xr:uid="{00000000-0004-0000-0000-000037000000}"/>
    <hyperlink ref="B26" location="'PV1'!A1" display="PV1" xr:uid="{00000000-0004-0000-0000-000039000000}"/>
    <hyperlink ref="C26" location="CCyB2!A1" display="Az intézményspecifikus anticiklikus tőkepuffer nagysága" xr:uid="{00000000-0004-0000-0000-00003A000000}"/>
    <hyperlink ref="B26" location="'CQ4'!A1" display="CQ4" xr:uid="{00000000-0004-0000-0000-00003C000000}"/>
    <hyperlink ref="C26" location="'CQ4'!A1" display="Nemteljesítő kitettségek minősége földrajzi bontásban" xr:uid="{00000000-0004-0000-0000-00003E000000}"/>
    <hyperlink ref="B27" location="'PV1'!A1" display="PV1" xr:uid="{00000000-0004-0000-0000-00003F000000}"/>
    <hyperlink ref="C27" location="CCyB2!A1" display="Az intézményspecifikus anticiklikus tőkepuffer nagysága" xr:uid="{00000000-0004-0000-0000-000040000000}"/>
    <hyperlink ref="B27" location="'CQ5'!A1" display="CQ5" xr:uid="{00000000-0004-0000-0000-000041000000}"/>
    <hyperlink ref="C27" location="'CQ5'!A1" display="Nem pénzügyi vállalatoknak nyújtott hitelek és előlegek hitelminősége ágazatok szerinti bontásban" xr:uid="{00000000-0004-0000-0000-000043000000}"/>
    <hyperlink ref="B28" location="'PV1'!A1" display="PV1" xr:uid="{00000000-0004-0000-0000-000045000000}"/>
    <hyperlink ref="C28" location="CCyB2!A1" display="Az intézményspecifikus anticiklikus tőkepuffer nagysága" xr:uid="{00000000-0004-0000-0000-000046000000}"/>
    <hyperlink ref="B28" location="'CQ7'!A1" display="CQ7" xr:uid="{00000000-0004-0000-0000-000047000000}"/>
    <hyperlink ref="C28" location="'CQ7'!A1" display="Birtokbavétellel és végrehajtással megszerzett biztosítékok" xr:uid="{00000000-0004-0000-0000-000049000000}"/>
    <hyperlink ref="B31" location="'CCR1'!A1" display="CCR1" xr:uid="{00000000-0004-0000-0000-000051000000}"/>
    <hyperlink ref="C31" location="'CCR1'!A1" display="A partnerkockázati kitettség elemzése módszerenként" xr:uid="{00000000-0004-0000-0000-000052000000}"/>
    <hyperlink ref="B32" location="'CCR2'!A1" display="CCR2" xr:uid="{00000000-0004-0000-0000-000053000000}"/>
    <hyperlink ref="C32" location="'CCR2'!A1" display="CVA-kockázathoz kapcsolódó szavatolótőke-követelmények hatálya alá tartozó ügyletek" xr:uid="{00000000-0004-0000-0000-000054000000}"/>
    <hyperlink ref="B33" location="'CCR3'!A1" display="CCR3" xr:uid="{00000000-0004-0000-0000-000055000000}"/>
    <hyperlink ref="C33" location="'CCR3'!A1" display="Sztenderd módszer – Partnerkockázati kitettségek szabályozási kitettségi osztályok és kockázati súlyok szerint" xr:uid="{00000000-0004-0000-0000-000056000000}"/>
    <hyperlink ref="B34" location="'CCR5'!A1" display="CCR5" xr:uid="{00000000-0004-0000-0000-000057000000}"/>
    <hyperlink ref="C34" location="'CCR5'!A1" display="Partnerkockázati kitettségek biztosítékainak összetétele" xr:uid="{00000000-0004-0000-0000-000058000000}"/>
    <hyperlink ref="B35" location="'CCR6'!A1" display="CCR6" xr:uid="{00000000-0004-0000-0000-000059000000}"/>
    <hyperlink ref="C35" location="'CCR6'!A1" display="Hitelderivatíva-kitettségek" xr:uid="{00000000-0004-0000-0000-00005A000000}"/>
    <hyperlink ref="B36" location="'CCR8'!A1" display="CCR8" xr:uid="{00000000-0004-0000-0000-00005B000000}"/>
    <hyperlink ref="C36" location="'CCR8'!A1" display="Központi szerződő felekkel szembeni kitettségek" xr:uid="{00000000-0004-0000-0000-00005C000000}"/>
    <hyperlink ref="B39" location="'MR1'!A1" display="MR1" xr:uid="{00000000-0004-0000-0000-00005D000000}"/>
    <hyperlink ref="C39" location="'MR1'!A1" display="Piaci kockázat a sztenderd módszer alapján" xr:uid="{00000000-0004-0000-0000-00005E000000}"/>
    <hyperlink ref="B42" location="IFRS9!A1" display="IFRS9" xr:uid="{00000000-0004-0000-0000-000077000000}"/>
  </hyperlinks>
  <pageMargins left="0.70866141732283472" right="0.70866141732283472" top="0.74803149606299213" bottom="0.74803149606299213" header="0.31496062992125984" footer="0.31496062992125984"/>
  <pageSetup paperSize="9" scale="5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99218-2C53-49C3-8F8E-4A4C1C93AE2F}">
  <sheetPr>
    <tabColor rgb="FF92D050"/>
  </sheetPr>
  <dimension ref="B1:I47"/>
  <sheetViews>
    <sheetView showGridLines="0" workbookViewId="0">
      <selection activeCell="B4" sqref="B4"/>
    </sheetView>
  </sheetViews>
  <sheetFormatPr defaultRowHeight="14.5" x14ac:dyDescent="0.35"/>
  <cols>
    <col min="1" max="1" width="4.453125" customWidth="1"/>
    <col min="2" max="2" width="6.7265625" customWidth="1"/>
    <col min="3" max="3" width="56" customWidth="1"/>
    <col min="4" max="8" width="21.26953125" customWidth="1"/>
  </cols>
  <sheetData>
    <row r="1" spans="2:9" ht="12.75" customHeight="1" x14ac:dyDescent="0.35"/>
    <row r="2" spans="2:9" x14ac:dyDescent="0.35">
      <c r="B2" s="82" t="s">
        <v>0</v>
      </c>
      <c r="C2" s="150"/>
      <c r="D2" s="150"/>
    </row>
    <row r="3" spans="2:9" x14ac:dyDescent="0.35">
      <c r="B3" s="1"/>
      <c r="C3" s="1"/>
      <c r="D3" s="1"/>
    </row>
    <row r="4" spans="2:9" ht="15.5" x14ac:dyDescent="0.35">
      <c r="B4" s="151" t="s">
        <v>677</v>
      </c>
      <c r="C4" s="2"/>
      <c r="D4" s="2"/>
    </row>
    <row r="5" spans="2:9" ht="2.15" customHeight="1" x14ac:dyDescent="0.35">
      <c r="B5" s="1"/>
      <c r="C5" s="1"/>
      <c r="D5" s="1"/>
    </row>
    <row r="6" spans="2:9" ht="2.15" customHeight="1" x14ac:dyDescent="0.35">
      <c r="B6" s="396"/>
      <c r="C6" s="396"/>
      <c r="D6" s="396"/>
    </row>
    <row r="7" spans="2:9" ht="2.15" customHeight="1" x14ac:dyDescent="0.35">
      <c r="B7" s="152"/>
      <c r="C7" s="153"/>
      <c r="D7" s="153"/>
    </row>
    <row r="8" spans="2:9" ht="15" thickBot="1" x14ac:dyDescent="0.4">
      <c r="B8" s="28"/>
      <c r="C8" s="401">
        <f>Tartalom!B3</f>
        <v>44742</v>
      </c>
      <c r="D8" s="401"/>
      <c r="E8" s="401"/>
      <c r="F8" s="401"/>
      <c r="G8" s="401"/>
      <c r="H8" s="401"/>
    </row>
    <row r="9" spans="2:9" x14ac:dyDescent="0.35">
      <c r="B9" s="402" t="s">
        <v>678</v>
      </c>
      <c r="C9" s="402"/>
      <c r="D9" s="404" t="s">
        <v>679</v>
      </c>
      <c r="E9" s="404"/>
      <c r="F9" s="404"/>
      <c r="G9" s="404"/>
      <c r="H9" s="402" t="s">
        <v>680</v>
      </c>
    </row>
    <row r="10" spans="2:9" ht="15" thickBot="1" x14ac:dyDescent="0.4">
      <c r="B10" s="403"/>
      <c r="C10" s="403"/>
      <c r="D10" s="326" t="s">
        <v>681</v>
      </c>
      <c r="E10" s="326" t="s">
        <v>682</v>
      </c>
      <c r="F10" s="326" t="s">
        <v>683</v>
      </c>
      <c r="G10" s="326" t="s">
        <v>684</v>
      </c>
      <c r="H10" s="403"/>
    </row>
    <row r="11" spans="2:9" ht="15" customHeight="1" x14ac:dyDescent="0.35">
      <c r="B11" s="405" t="s">
        <v>685</v>
      </c>
      <c r="C11" s="405"/>
      <c r="D11" s="405"/>
      <c r="E11" s="405"/>
      <c r="F11" s="405"/>
      <c r="G11" s="405"/>
      <c r="H11" s="405"/>
    </row>
    <row r="12" spans="2:9" x14ac:dyDescent="0.35">
      <c r="B12" s="73">
        <v>1</v>
      </c>
      <c r="C12" s="27" t="s">
        <v>686</v>
      </c>
      <c r="D12" s="327">
        <v>0</v>
      </c>
      <c r="E12" s="327">
        <v>0</v>
      </c>
      <c r="F12" s="327">
        <v>0</v>
      </c>
      <c r="G12" s="327">
        <v>3635663419441.7373</v>
      </c>
      <c r="H12" s="327">
        <v>3635663419441.7373</v>
      </c>
      <c r="I12" s="159"/>
    </row>
    <row r="13" spans="2:9" x14ac:dyDescent="0.35">
      <c r="B13" s="73">
        <v>2</v>
      </c>
      <c r="C13" s="328" t="s">
        <v>280</v>
      </c>
      <c r="D13" s="327">
        <v>0</v>
      </c>
      <c r="E13" s="327">
        <v>0</v>
      </c>
      <c r="F13" s="327">
        <v>0</v>
      </c>
      <c r="G13" s="327">
        <v>3635663419441.7373</v>
      </c>
      <c r="H13" s="327">
        <v>3635663419441.7373</v>
      </c>
    </row>
    <row r="14" spans="2:9" x14ac:dyDescent="0.35">
      <c r="B14" s="73">
        <v>3</v>
      </c>
      <c r="C14" s="328" t="s">
        <v>687</v>
      </c>
      <c r="D14" s="329"/>
      <c r="E14" s="327">
        <v>0</v>
      </c>
      <c r="F14" s="327">
        <v>0</v>
      </c>
      <c r="G14" s="327">
        <v>0</v>
      </c>
      <c r="H14" s="327">
        <v>0</v>
      </c>
      <c r="I14" s="159"/>
    </row>
    <row r="15" spans="2:9" x14ac:dyDescent="0.35">
      <c r="B15" s="73">
        <v>4</v>
      </c>
      <c r="C15" s="27" t="s">
        <v>688</v>
      </c>
      <c r="D15" s="330"/>
      <c r="E15" s="327">
        <v>14719739556827.992</v>
      </c>
      <c r="F15" s="327">
        <v>292378352002.66382</v>
      </c>
      <c r="G15" s="327">
        <v>404448863699.20215</v>
      </c>
      <c r="H15" s="327">
        <v>14473706041896.77</v>
      </c>
    </row>
    <row r="16" spans="2:9" x14ac:dyDescent="0.35">
      <c r="B16" s="73">
        <v>5</v>
      </c>
      <c r="C16" s="328" t="s">
        <v>193</v>
      </c>
      <c r="D16" s="330"/>
      <c r="E16" s="327">
        <v>10979601168196.986</v>
      </c>
      <c r="F16" s="327">
        <v>187420036802.53702</v>
      </c>
      <c r="G16" s="327">
        <v>225643781750.94528</v>
      </c>
      <c r="H16" s="327">
        <v>10834313926500.492</v>
      </c>
    </row>
    <row r="17" spans="2:8" x14ac:dyDescent="0.35">
      <c r="B17" s="73">
        <v>6</v>
      </c>
      <c r="C17" s="328" t="s">
        <v>194</v>
      </c>
      <c r="D17" s="330"/>
      <c r="E17" s="327">
        <v>3740138388631.0063</v>
      </c>
      <c r="F17" s="327">
        <v>104958315200.12683</v>
      </c>
      <c r="G17" s="327">
        <v>178805081948.2569</v>
      </c>
      <c r="H17" s="327">
        <v>3639392115396.2769</v>
      </c>
    </row>
    <row r="18" spans="2:8" x14ac:dyDescent="0.35">
      <c r="B18" s="73">
        <v>7</v>
      </c>
      <c r="C18" s="27" t="s">
        <v>689</v>
      </c>
      <c r="D18" s="330"/>
      <c r="E18" s="327">
        <v>8240337880712.8887</v>
      </c>
      <c r="F18" s="327">
        <v>494223146928.9032</v>
      </c>
      <c r="G18" s="327">
        <v>2002637766759.6013</v>
      </c>
      <c r="H18" s="327">
        <v>5001157944515.4297</v>
      </c>
    </row>
    <row r="19" spans="2:8" x14ac:dyDescent="0.35">
      <c r="B19" s="73">
        <v>8</v>
      </c>
      <c r="C19" s="328" t="s">
        <v>690</v>
      </c>
      <c r="D19" s="330"/>
      <c r="E19" s="327">
        <v>302854688892.96753</v>
      </c>
      <c r="F19" s="327">
        <v>0</v>
      </c>
      <c r="G19" s="327">
        <v>0</v>
      </c>
      <c r="H19" s="327">
        <v>251275298.22375</v>
      </c>
    </row>
    <row r="20" spans="2:8" x14ac:dyDescent="0.35">
      <c r="B20" s="73">
        <v>9</v>
      </c>
      <c r="C20" s="328" t="s">
        <v>691</v>
      </c>
      <c r="D20" s="330"/>
      <c r="E20" s="327">
        <v>7937483191819.9209</v>
      </c>
      <c r="F20" s="327">
        <v>494223146928.9032</v>
      </c>
      <c r="G20" s="327">
        <v>2002637766759.6013</v>
      </c>
      <c r="H20" s="327">
        <v>5000906669217.2061</v>
      </c>
    </row>
    <row r="21" spans="2:8" x14ac:dyDescent="0.35">
      <c r="B21" s="73">
        <v>10</v>
      </c>
      <c r="C21" s="27" t="s">
        <v>692</v>
      </c>
      <c r="D21" s="331"/>
      <c r="E21" s="327">
        <v>67005897753.730011</v>
      </c>
      <c r="F21" s="327">
        <v>0</v>
      </c>
      <c r="G21" s="327">
        <v>0</v>
      </c>
      <c r="H21" s="327">
        <v>0</v>
      </c>
    </row>
    <row r="22" spans="2:8" x14ac:dyDescent="0.35">
      <c r="B22" s="73">
        <v>11</v>
      </c>
      <c r="C22" s="27" t="s">
        <v>693</v>
      </c>
      <c r="D22" s="327">
        <v>51855785799.342224</v>
      </c>
      <c r="E22" s="327">
        <v>964571501078.08203</v>
      </c>
      <c r="F22" s="327">
        <v>0</v>
      </c>
      <c r="G22" s="327">
        <v>1217722706.2</v>
      </c>
      <c r="H22" s="327">
        <v>1217722706.2</v>
      </c>
    </row>
    <row r="23" spans="2:8" x14ac:dyDescent="0.35">
      <c r="B23" s="73">
        <v>12</v>
      </c>
      <c r="C23" s="328" t="s">
        <v>694</v>
      </c>
      <c r="D23" s="327">
        <v>51855785799.342224</v>
      </c>
      <c r="E23" s="332"/>
      <c r="F23" s="333"/>
      <c r="G23" s="333"/>
      <c r="H23" s="334"/>
    </row>
    <row r="24" spans="2:8" ht="21.5" x14ac:dyDescent="0.35">
      <c r="B24" s="73">
        <v>13</v>
      </c>
      <c r="C24" s="335" t="s">
        <v>695</v>
      </c>
      <c r="D24" s="336"/>
      <c r="E24" s="327">
        <v>964571501078.08203</v>
      </c>
      <c r="F24" s="327">
        <v>0</v>
      </c>
      <c r="G24" s="327">
        <v>1217722706.2</v>
      </c>
      <c r="H24" s="327">
        <v>1217722706.2</v>
      </c>
    </row>
    <row r="25" spans="2:8" x14ac:dyDescent="0.35">
      <c r="B25" s="76">
        <v>14</v>
      </c>
      <c r="C25" s="337" t="s">
        <v>696</v>
      </c>
      <c r="D25" s="338"/>
      <c r="E25" s="338"/>
      <c r="F25" s="338"/>
      <c r="G25" s="338"/>
      <c r="H25" s="339">
        <v>23111745128560.137</v>
      </c>
    </row>
    <row r="26" spans="2:8" x14ac:dyDescent="0.35">
      <c r="B26" s="400" t="s">
        <v>697</v>
      </c>
      <c r="C26" s="400"/>
      <c r="D26" s="400"/>
      <c r="E26" s="400"/>
      <c r="F26" s="400"/>
      <c r="G26" s="400"/>
      <c r="H26" s="400"/>
    </row>
    <row r="27" spans="2:8" x14ac:dyDescent="0.35">
      <c r="B27" s="73">
        <v>15</v>
      </c>
      <c r="C27" s="27" t="s">
        <v>190</v>
      </c>
      <c r="D27" s="329"/>
      <c r="E27" s="336"/>
      <c r="F27" s="336"/>
      <c r="G27" s="336"/>
      <c r="H27" s="327">
        <v>1139252286861.7429</v>
      </c>
    </row>
    <row r="28" spans="2:8" x14ac:dyDescent="0.35">
      <c r="B28" s="73" t="s">
        <v>698</v>
      </c>
      <c r="C28" s="340" t="s">
        <v>699</v>
      </c>
      <c r="D28" s="330"/>
      <c r="E28" s="327">
        <v>0</v>
      </c>
      <c r="F28" s="327">
        <v>0</v>
      </c>
      <c r="G28" s="327">
        <v>0</v>
      </c>
      <c r="H28" s="327">
        <v>0</v>
      </c>
    </row>
    <row r="29" spans="2:8" x14ac:dyDescent="0.35">
      <c r="B29" s="73">
        <v>16</v>
      </c>
      <c r="C29" s="27" t="s">
        <v>700</v>
      </c>
      <c r="D29" s="330"/>
      <c r="E29" s="327">
        <v>0</v>
      </c>
      <c r="F29" s="327">
        <v>0</v>
      </c>
      <c r="G29" s="327">
        <v>0</v>
      </c>
      <c r="H29" s="327">
        <v>0</v>
      </c>
    </row>
    <row r="30" spans="2:8" x14ac:dyDescent="0.35">
      <c r="B30" s="73">
        <v>17</v>
      </c>
      <c r="C30" s="27" t="s">
        <v>701</v>
      </c>
      <c r="D30" s="330"/>
      <c r="E30" s="327">
        <v>4249090640965.3936</v>
      </c>
      <c r="F30" s="327">
        <v>1952356604852.375</v>
      </c>
      <c r="G30" s="327">
        <v>12064733325837.469</v>
      </c>
      <c r="H30" s="327">
        <v>12111847257438.625</v>
      </c>
    </row>
    <row r="31" spans="2:8" ht="27.75" customHeight="1" x14ac:dyDescent="0.35">
      <c r="B31" s="73">
        <v>18</v>
      </c>
      <c r="C31" s="335" t="s">
        <v>702</v>
      </c>
      <c r="D31" s="330"/>
      <c r="E31" s="327">
        <v>2254970570</v>
      </c>
      <c r="F31" s="327">
        <v>864748700</v>
      </c>
      <c r="G31" s="327">
        <v>12731105790</v>
      </c>
      <c r="H31" s="327">
        <v>13163480140</v>
      </c>
    </row>
    <row r="32" spans="2:8" ht="39.75" customHeight="1" x14ac:dyDescent="0.35">
      <c r="B32" s="73">
        <v>19</v>
      </c>
      <c r="C32" s="335" t="s">
        <v>703</v>
      </c>
      <c r="D32" s="330"/>
      <c r="E32" s="327">
        <v>0</v>
      </c>
      <c r="F32" s="327">
        <v>0</v>
      </c>
      <c r="G32" s="327">
        <v>0</v>
      </c>
      <c r="H32" s="327">
        <v>0</v>
      </c>
    </row>
    <row r="33" spans="2:8" ht="51" customHeight="1" x14ac:dyDescent="0.35">
      <c r="B33" s="73">
        <v>20</v>
      </c>
      <c r="C33" s="335" t="s">
        <v>704</v>
      </c>
      <c r="D33" s="330"/>
      <c r="E33" s="327">
        <v>2709832538609.9097</v>
      </c>
      <c r="F33" s="327">
        <v>1705020806423.1123</v>
      </c>
      <c r="G33" s="327">
        <v>7986373510239.7695</v>
      </c>
      <c r="H33" s="327">
        <v>11218883582016.844</v>
      </c>
    </row>
    <row r="34" spans="2:8" ht="26.25" customHeight="1" x14ac:dyDescent="0.35">
      <c r="B34" s="73">
        <v>21</v>
      </c>
      <c r="C34" s="341" t="s">
        <v>705</v>
      </c>
      <c r="D34" s="330"/>
      <c r="E34" s="327">
        <v>438817411545.64484</v>
      </c>
      <c r="F34" s="327">
        <v>200678602123.70377</v>
      </c>
      <c r="G34" s="327">
        <v>4036752849386.2925</v>
      </c>
      <c r="H34" s="327">
        <v>2943637358935.7646</v>
      </c>
    </row>
    <row r="35" spans="2:8" x14ac:dyDescent="0.35">
      <c r="B35" s="73">
        <v>22</v>
      </c>
      <c r="C35" s="342" t="s">
        <v>706</v>
      </c>
      <c r="D35" s="330"/>
      <c r="E35" s="327">
        <v>189123038412.72409</v>
      </c>
      <c r="F35" s="327">
        <v>119528395318.81482</v>
      </c>
      <c r="G35" s="327">
        <v>3382955729655.7598</v>
      </c>
      <c r="H35" s="327">
        <v>0</v>
      </c>
    </row>
    <row r="36" spans="2:8" ht="21.5" x14ac:dyDescent="0.35">
      <c r="B36" s="73">
        <v>23</v>
      </c>
      <c r="C36" s="343" t="s">
        <v>705</v>
      </c>
      <c r="D36" s="330"/>
      <c r="E36" s="327">
        <v>148774801752.48276</v>
      </c>
      <c r="F36" s="327">
        <v>93742332611.081131</v>
      </c>
      <c r="G36" s="327">
        <v>2714876280075.415</v>
      </c>
      <c r="H36" s="327">
        <v>0</v>
      </c>
    </row>
    <row r="37" spans="2:8" ht="30" x14ac:dyDescent="0.35">
      <c r="B37" s="73">
        <v>24</v>
      </c>
      <c r="C37" s="344" t="s">
        <v>707</v>
      </c>
      <c r="D37" s="330"/>
      <c r="E37" s="327">
        <v>1347880093372.7598</v>
      </c>
      <c r="F37" s="327">
        <v>126942654410.44788</v>
      </c>
      <c r="G37" s="327">
        <v>682672980151.93933</v>
      </c>
      <c r="H37" s="327">
        <v>879800195281.78223</v>
      </c>
    </row>
    <row r="38" spans="2:8" x14ac:dyDescent="0.35">
      <c r="B38" s="73">
        <v>25</v>
      </c>
      <c r="C38" s="27" t="s">
        <v>708</v>
      </c>
      <c r="D38" s="331"/>
      <c r="E38" s="327"/>
      <c r="F38" s="327"/>
      <c r="G38" s="327"/>
      <c r="H38" s="327"/>
    </row>
    <row r="39" spans="2:8" x14ac:dyDescent="0.35">
      <c r="B39" s="73">
        <v>26</v>
      </c>
      <c r="C39" s="27" t="s">
        <v>709</v>
      </c>
      <c r="D39" s="327">
        <v>0</v>
      </c>
      <c r="E39" s="327">
        <v>1158676768840.2939</v>
      </c>
      <c r="F39" s="327">
        <v>200804811017.27142</v>
      </c>
      <c r="G39" s="327">
        <v>3680644842558.6426</v>
      </c>
      <c r="H39" s="327">
        <v>4332872224117.7534</v>
      </c>
    </row>
    <row r="40" spans="2:8" x14ac:dyDescent="0.35">
      <c r="B40" s="73">
        <v>27</v>
      </c>
      <c r="C40" s="345" t="s">
        <v>710</v>
      </c>
      <c r="D40" s="336"/>
      <c r="E40" s="336"/>
      <c r="F40" s="336"/>
      <c r="G40" s="327">
        <v>0</v>
      </c>
      <c r="H40" s="327">
        <v>0</v>
      </c>
    </row>
    <row r="41" spans="2:8" ht="21.5" x14ac:dyDescent="0.35">
      <c r="B41" s="73">
        <v>28</v>
      </c>
      <c r="C41" s="335" t="s">
        <v>711</v>
      </c>
      <c r="D41" s="336"/>
      <c r="E41" s="353">
        <v>39485967482.527496</v>
      </c>
      <c r="F41" s="353">
        <v>0</v>
      </c>
      <c r="G41" s="353">
        <v>0</v>
      </c>
      <c r="H41" s="327">
        <v>33563072360.148373</v>
      </c>
    </row>
    <row r="42" spans="2:8" x14ac:dyDescent="0.35">
      <c r="B42" s="73">
        <v>29</v>
      </c>
      <c r="C42" s="335" t="s">
        <v>712</v>
      </c>
      <c r="D42" s="336"/>
      <c r="E42" s="353">
        <v>0</v>
      </c>
      <c r="F42" s="353">
        <v>0</v>
      </c>
      <c r="G42" s="353">
        <v>0</v>
      </c>
      <c r="H42" s="327">
        <v>0</v>
      </c>
    </row>
    <row r="43" spans="2:8" x14ac:dyDescent="0.35">
      <c r="B43" s="73">
        <v>30</v>
      </c>
      <c r="C43" s="335" t="s">
        <v>713</v>
      </c>
      <c r="D43" s="336"/>
      <c r="E43" s="353">
        <v>319482364898.94122</v>
      </c>
      <c r="F43" s="353">
        <v>0</v>
      </c>
      <c r="G43" s="353">
        <v>0</v>
      </c>
      <c r="H43" s="327">
        <v>15974118244.947062</v>
      </c>
    </row>
    <row r="44" spans="2:8" x14ac:dyDescent="0.35">
      <c r="B44" s="73">
        <v>31</v>
      </c>
      <c r="C44" s="328" t="s">
        <v>714</v>
      </c>
      <c r="D44" s="336"/>
      <c r="E44" s="327">
        <v>799708436458.82532</v>
      </c>
      <c r="F44" s="327">
        <v>200804811017.27142</v>
      </c>
      <c r="G44" s="327">
        <v>3680644842558.6426</v>
      </c>
      <c r="H44" s="327">
        <v>4283335033512.6582</v>
      </c>
    </row>
    <row r="45" spans="2:8" x14ac:dyDescent="0.35">
      <c r="B45" s="73">
        <v>32</v>
      </c>
      <c r="C45" s="27" t="s">
        <v>715</v>
      </c>
      <c r="D45" s="336"/>
      <c r="E45" s="327">
        <v>3927134746273.1821</v>
      </c>
      <c r="F45" s="327">
        <v>211561623387.98544</v>
      </c>
      <c r="G45" s="327">
        <v>162917789352.66559</v>
      </c>
      <c r="H45" s="327">
        <v>225698744890.76279</v>
      </c>
    </row>
    <row r="46" spans="2:8" x14ac:dyDescent="0.35">
      <c r="B46" s="73">
        <v>33</v>
      </c>
      <c r="C46" s="346" t="s">
        <v>281</v>
      </c>
      <c r="D46" s="336"/>
      <c r="E46" s="347"/>
      <c r="F46" s="347"/>
      <c r="G46" s="347"/>
      <c r="H46" s="348">
        <v>17809670513308.883</v>
      </c>
    </row>
    <row r="47" spans="2:8" ht="15" thickBot="1" x14ac:dyDescent="0.4">
      <c r="B47" s="74">
        <v>34</v>
      </c>
      <c r="C47" s="349" t="s">
        <v>282</v>
      </c>
      <c r="D47" s="350"/>
      <c r="E47" s="351"/>
      <c r="F47" s="351"/>
      <c r="G47" s="351"/>
      <c r="H47" s="352">
        <v>1.2977076196490607</v>
      </c>
    </row>
  </sheetData>
  <sheetProtection algorithmName="SHA-512" hashValue="TSrdccuK3GQxZt6mM3hZytS7g+1wa/4nIEx0J6xaPgyQ3pbofWCzhBbzSDrOfalTC9rd3FCmjgscZgHxJFWkZQ==" saltValue="Z8rZsiCCZgPruFFINvSRqg==" spinCount="100000" sheet="1" objects="1" scenarios="1"/>
  <mergeCells count="7">
    <mergeCell ref="B26:H26"/>
    <mergeCell ref="B6:D6"/>
    <mergeCell ref="C8:H8"/>
    <mergeCell ref="B9:C10"/>
    <mergeCell ref="D9:G9"/>
    <mergeCell ref="H9:H10"/>
    <mergeCell ref="B11:H11"/>
  </mergeCells>
  <hyperlinks>
    <hyperlink ref="B2" location="Tartalom!A1" display="Back to contents page" xr:uid="{D988FC52-16B5-4888-9428-401378EC9C74}"/>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D1A0-3AC8-480F-8A31-0F7158A443B1}">
  <sheetPr>
    <tabColor rgb="FF92D050"/>
  </sheetPr>
  <dimension ref="B1:R33"/>
  <sheetViews>
    <sheetView showGridLines="0" topLeftCell="B1" zoomScale="70" zoomScaleNormal="70" workbookViewId="0">
      <selection activeCell="D12" sqref="D12:R33"/>
    </sheetView>
  </sheetViews>
  <sheetFormatPr defaultRowHeight="14.5" x14ac:dyDescent="0.35"/>
  <cols>
    <col min="1" max="1" width="4.453125" customWidth="1"/>
    <col min="2" max="2" width="6.7265625" customWidth="1"/>
    <col min="3" max="3" width="28" customWidth="1"/>
    <col min="4" max="4" width="21.26953125" customWidth="1"/>
    <col min="5" max="5" width="16.453125" customWidth="1"/>
    <col min="6" max="6" width="15" customWidth="1"/>
    <col min="7" max="7" width="21.26953125" customWidth="1"/>
    <col min="8" max="8" width="15" customWidth="1"/>
    <col min="9" max="9" width="14.26953125" bestFit="1" customWidth="1"/>
    <col min="10" max="10" width="9.26953125" customWidth="1"/>
    <col min="11" max="12" width="14.26953125" bestFit="1" customWidth="1"/>
    <col min="13" max="13" width="9.26953125" customWidth="1"/>
    <col min="14" max="15" width="14.26953125" bestFit="1" customWidth="1"/>
    <col min="18" max="18" width="11.26953125" customWidth="1"/>
  </cols>
  <sheetData>
    <row r="1" spans="2:18" ht="12.75" customHeight="1" x14ac:dyDescent="0.35"/>
    <row r="2" spans="2:18" x14ac:dyDescent="0.35">
      <c r="B2" s="82" t="s">
        <v>0</v>
      </c>
      <c r="C2" s="150"/>
      <c r="D2" s="150"/>
    </row>
    <row r="3" spans="2:18" x14ac:dyDescent="0.35">
      <c r="B3" s="1"/>
      <c r="C3" s="1"/>
      <c r="D3" s="1"/>
    </row>
    <row r="4" spans="2:18" ht="15.5" x14ac:dyDescent="0.35">
      <c r="B4" s="151" t="s">
        <v>417</v>
      </c>
      <c r="C4" s="2"/>
      <c r="D4" s="2"/>
    </row>
    <row r="5" spans="2:18" ht="2.15" customHeight="1" x14ac:dyDescent="0.35">
      <c r="B5" s="1"/>
      <c r="C5" s="1"/>
      <c r="D5" s="1"/>
    </row>
    <row r="6" spans="2:18" ht="2.15" customHeight="1" x14ac:dyDescent="0.35">
      <c r="B6" s="396"/>
      <c r="C6" s="396"/>
      <c r="D6" s="396"/>
    </row>
    <row r="7" spans="2:18" ht="2.15" customHeight="1" x14ac:dyDescent="0.35">
      <c r="B7" s="152"/>
      <c r="C7" s="153"/>
      <c r="D7" s="153"/>
    </row>
    <row r="8" spans="2:18" ht="15" thickBot="1" x14ac:dyDescent="0.4">
      <c r="B8" s="28"/>
      <c r="C8" s="383">
        <f>Tartalom!B3</f>
        <v>44742</v>
      </c>
      <c r="D8" s="383"/>
      <c r="E8" s="383"/>
      <c r="F8" s="383"/>
      <c r="G8" s="383"/>
      <c r="H8" s="383"/>
      <c r="I8" s="383"/>
      <c r="J8" s="383"/>
      <c r="K8" s="383"/>
      <c r="L8" s="383"/>
      <c r="M8" s="383"/>
      <c r="N8" s="383"/>
      <c r="O8" s="383"/>
      <c r="P8" s="383"/>
      <c r="Q8" s="383"/>
      <c r="R8" s="383"/>
    </row>
    <row r="9" spans="2:18" ht="32.25" customHeight="1" thickBot="1" x14ac:dyDescent="0.4">
      <c r="C9" s="387" t="s">
        <v>2</v>
      </c>
      <c r="D9" s="408" t="s">
        <v>418</v>
      </c>
      <c r="E9" s="408"/>
      <c r="F9" s="408"/>
      <c r="G9" s="408"/>
      <c r="H9" s="408"/>
      <c r="I9" s="408"/>
      <c r="J9" s="408" t="s">
        <v>419</v>
      </c>
      <c r="K9" s="408"/>
      <c r="L9" s="408"/>
      <c r="M9" s="408"/>
      <c r="N9" s="408"/>
      <c r="O9" s="408"/>
      <c r="P9" s="385" t="s">
        <v>420</v>
      </c>
      <c r="Q9" s="408" t="s">
        <v>421</v>
      </c>
      <c r="R9" s="408"/>
    </row>
    <row r="10" spans="2:18" ht="34.5" customHeight="1" thickBot="1" x14ac:dyDescent="0.4">
      <c r="C10" s="407"/>
      <c r="D10" s="406" t="s">
        <v>422</v>
      </c>
      <c r="E10" s="406"/>
      <c r="F10" s="410"/>
      <c r="G10" s="411" t="s">
        <v>423</v>
      </c>
      <c r="H10" s="406"/>
      <c r="I10" s="410"/>
      <c r="J10" s="411" t="s">
        <v>424</v>
      </c>
      <c r="K10" s="406"/>
      <c r="L10" s="410"/>
      <c r="M10" s="406" t="s">
        <v>425</v>
      </c>
      <c r="N10" s="406"/>
      <c r="O10" s="406"/>
      <c r="P10" s="409"/>
      <c r="Q10" s="385" t="s">
        <v>426</v>
      </c>
      <c r="R10" s="385" t="s">
        <v>427</v>
      </c>
    </row>
    <row r="11" spans="2:18" ht="15" customHeight="1" thickBot="1" x14ac:dyDescent="0.4">
      <c r="C11" s="388"/>
      <c r="D11" s="189"/>
      <c r="E11" s="190" t="s">
        <v>428</v>
      </c>
      <c r="F11" s="191" t="s">
        <v>429</v>
      </c>
      <c r="G11" s="192"/>
      <c r="H11" s="190" t="s">
        <v>429</v>
      </c>
      <c r="I11" s="191" t="s">
        <v>430</v>
      </c>
      <c r="J11" s="193"/>
      <c r="K11" s="190" t="s">
        <v>428</v>
      </c>
      <c r="L11" s="191" t="s">
        <v>429</v>
      </c>
      <c r="M11" s="190"/>
      <c r="N11" s="190" t="s">
        <v>429</v>
      </c>
      <c r="O11" s="190" t="s">
        <v>430</v>
      </c>
      <c r="P11" s="386"/>
      <c r="Q11" s="386"/>
      <c r="R11" s="386"/>
    </row>
    <row r="12" spans="2:18" x14ac:dyDescent="0.35">
      <c r="C12" s="194" t="s">
        <v>415</v>
      </c>
      <c r="D12" s="195">
        <v>20242449.606835999</v>
      </c>
      <c r="E12" s="195">
        <v>16919227.634757001</v>
      </c>
      <c r="F12" s="196">
        <v>2140600.2945909998</v>
      </c>
      <c r="G12" s="197">
        <v>1070737.22242</v>
      </c>
      <c r="H12" s="195">
        <v>5676.061232</v>
      </c>
      <c r="I12" s="196">
        <v>951864.97550299997</v>
      </c>
      <c r="J12" s="197">
        <v>-459667.82920600002</v>
      </c>
      <c r="K12" s="195">
        <v>-188615.47176399999</v>
      </c>
      <c r="L12" s="196">
        <v>-269450.39510000002</v>
      </c>
      <c r="M12" s="195">
        <v>-717095.81010400003</v>
      </c>
      <c r="N12" s="195">
        <v>-4493.5564009999998</v>
      </c>
      <c r="O12" s="195">
        <v>-650210.06189699995</v>
      </c>
      <c r="P12" s="195">
        <v>-185997.33486999999</v>
      </c>
      <c r="Q12" s="195">
        <v>11179554.45552</v>
      </c>
      <c r="R12" s="195">
        <v>239961.72525300001</v>
      </c>
    </row>
    <row r="13" spans="2:18" x14ac:dyDescent="0.35">
      <c r="C13" s="198" t="s">
        <v>431</v>
      </c>
      <c r="D13" s="199">
        <v>700004.64540499996</v>
      </c>
      <c r="E13" s="199">
        <v>700004.64540499996</v>
      </c>
      <c r="F13" s="200">
        <v>0</v>
      </c>
      <c r="G13" s="201">
        <v>0</v>
      </c>
      <c r="H13" s="199">
        <v>0</v>
      </c>
      <c r="I13" s="200">
        <v>0</v>
      </c>
      <c r="J13" s="201">
        <v>-2.1659999999999999E-2</v>
      </c>
      <c r="K13" s="199">
        <v>-2.1659999999999999E-2</v>
      </c>
      <c r="L13" s="200">
        <v>0</v>
      </c>
      <c r="M13" s="199">
        <v>0</v>
      </c>
      <c r="N13" s="199">
        <v>0</v>
      </c>
      <c r="O13" s="199">
        <v>0</v>
      </c>
      <c r="P13" s="199">
        <v>0</v>
      </c>
      <c r="Q13" s="199">
        <v>0</v>
      </c>
      <c r="R13" s="199">
        <v>0</v>
      </c>
    </row>
    <row r="14" spans="2:18" x14ac:dyDescent="0.35">
      <c r="C14" s="198" t="s">
        <v>432</v>
      </c>
      <c r="D14" s="199">
        <v>593271.47282100003</v>
      </c>
      <c r="E14" s="199">
        <v>553465.546845</v>
      </c>
      <c r="F14" s="200">
        <v>24036.98027</v>
      </c>
      <c r="G14" s="201">
        <v>1026.4444900000001</v>
      </c>
      <c r="H14" s="199">
        <v>0.86695299999999997</v>
      </c>
      <c r="I14" s="200">
        <v>1025.5775369999999</v>
      </c>
      <c r="J14" s="201">
        <v>-3338.206236</v>
      </c>
      <c r="K14" s="199">
        <v>-1935.3302200000001</v>
      </c>
      <c r="L14" s="200">
        <v>-1402.8760159999999</v>
      </c>
      <c r="M14" s="199">
        <v>-912.50318100000004</v>
      </c>
      <c r="N14" s="199">
        <v>-0.85964300000000005</v>
      </c>
      <c r="O14" s="199">
        <v>-911.64353800000004</v>
      </c>
      <c r="P14" s="199">
        <v>-68.855963000000003</v>
      </c>
      <c r="Q14" s="199">
        <v>200908.416952</v>
      </c>
      <c r="R14" s="199">
        <v>108.39931</v>
      </c>
    </row>
    <row r="15" spans="2:18" x14ac:dyDescent="0.35">
      <c r="C15" s="198" t="s">
        <v>433</v>
      </c>
      <c r="D15" s="199">
        <v>1028889.559212</v>
      </c>
      <c r="E15" s="199">
        <v>1023312.876777</v>
      </c>
      <c r="F15" s="200">
        <v>5576.6824349999997</v>
      </c>
      <c r="G15" s="201">
        <v>37.578316999999998</v>
      </c>
      <c r="H15" s="199">
        <v>1.7060000000000001E-3</v>
      </c>
      <c r="I15" s="200">
        <v>37.576611</v>
      </c>
      <c r="J15" s="201">
        <v>-5252.9349220000004</v>
      </c>
      <c r="K15" s="199">
        <v>-4892.6150250000001</v>
      </c>
      <c r="L15" s="200">
        <v>-360.31989700000003</v>
      </c>
      <c r="M15" s="199">
        <v>-37.577137</v>
      </c>
      <c r="N15" s="199">
        <v>-5.2599999999999999E-4</v>
      </c>
      <c r="O15" s="199">
        <v>-37.576611</v>
      </c>
      <c r="P15" s="199">
        <v>0</v>
      </c>
      <c r="Q15" s="199">
        <v>305579.89983299997</v>
      </c>
      <c r="R15" s="199">
        <v>0</v>
      </c>
    </row>
    <row r="16" spans="2:18" x14ac:dyDescent="0.35">
      <c r="C16" s="198" t="s">
        <v>434</v>
      </c>
      <c r="D16" s="199">
        <v>411343.21850800002</v>
      </c>
      <c r="E16" s="199">
        <v>405322.244114</v>
      </c>
      <c r="F16" s="200">
        <v>6020.8937880000003</v>
      </c>
      <c r="G16" s="201">
        <v>11077.962696000001</v>
      </c>
      <c r="H16" s="199">
        <v>2410.942137</v>
      </c>
      <c r="I16" s="200">
        <v>8620.6045599999998</v>
      </c>
      <c r="J16" s="201">
        <v>-16042.95406</v>
      </c>
      <c r="K16" s="199">
        <v>-15537.222530999999</v>
      </c>
      <c r="L16" s="200">
        <v>-505.73152900000002</v>
      </c>
      <c r="M16" s="199">
        <v>-10236.613627000001</v>
      </c>
      <c r="N16" s="199">
        <v>-1844.5698520000001</v>
      </c>
      <c r="O16" s="199">
        <v>-8388.9031350000005</v>
      </c>
      <c r="P16" s="199">
        <v>-212.60074800000001</v>
      </c>
      <c r="Q16" s="199">
        <v>120773.914005</v>
      </c>
      <c r="R16" s="199">
        <v>129.21017499999999</v>
      </c>
    </row>
    <row r="17" spans="3:18" x14ac:dyDescent="0.35">
      <c r="C17" s="198" t="s">
        <v>435</v>
      </c>
      <c r="D17" s="199">
        <v>7998416.6798940003</v>
      </c>
      <c r="E17" s="199">
        <v>6772416.4350089999</v>
      </c>
      <c r="F17" s="200">
        <v>1213451.6552560001</v>
      </c>
      <c r="G17" s="201">
        <v>322454.54345300002</v>
      </c>
      <c r="H17" s="199">
        <v>1473.819851</v>
      </c>
      <c r="I17" s="200">
        <v>295869.47626000002</v>
      </c>
      <c r="J17" s="201">
        <v>-212503.58788000001</v>
      </c>
      <c r="K17" s="199">
        <v>-78824.204647000006</v>
      </c>
      <c r="L17" s="200">
        <v>-132253.75954100001</v>
      </c>
      <c r="M17" s="199">
        <v>-189553.43642300001</v>
      </c>
      <c r="N17" s="199">
        <v>-1199.53241</v>
      </c>
      <c r="O17" s="199">
        <v>-171052.77877400001</v>
      </c>
      <c r="P17" s="199">
        <v>-96370.374456000005</v>
      </c>
      <c r="Q17" s="199">
        <v>4346749.035867</v>
      </c>
      <c r="R17" s="199">
        <v>95167.599562999996</v>
      </c>
    </row>
    <row r="18" spans="3:18" x14ac:dyDescent="0.35">
      <c r="C18" s="202" t="s">
        <v>436</v>
      </c>
      <c r="D18" s="199">
        <v>3300061.9826409998</v>
      </c>
      <c r="E18" s="199">
        <v>2744115.5349300001</v>
      </c>
      <c r="F18" s="200">
        <v>555083.04276800004</v>
      </c>
      <c r="G18" s="201">
        <v>175040.62049299999</v>
      </c>
      <c r="H18" s="199">
        <v>88.906363999999996</v>
      </c>
      <c r="I18" s="200">
        <v>165737.401617</v>
      </c>
      <c r="J18" s="201">
        <v>-72849.461769999994</v>
      </c>
      <c r="K18" s="199">
        <v>-25201.212185</v>
      </c>
      <c r="L18" s="200">
        <v>-47632.335465999997</v>
      </c>
      <c r="M18" s="199">
        <v>-90079.416673999993</v>
      </c>
      <c r="N18" s="199">
        <v>-85.759574999999998</v>
      </c>
      <c r="O18" s="199">
        <v>-84854.714034000004</v>
      </c>
      <c r="P18" s="199">
        <v>-49473.561766999999</v>
      </c>
      <c r="Q18" s="199">
        <v>2250871.8722560001</v>
      </c>
      <c r="R18" s="199">
        <v>67733.411164999998</v>
      </c>
    </row>
    <row r="19" spans="3:18" x14ac:dyDescent="0.35">
      <c r="C19" s="198" t="s">
        <v>437</v>
      </c>
      <c r="D19" s="199">
        <v>9510524.0309960004</v>
      </c>
      <c r="E19" s="199">
        <v>7464705.8866069997</v>
      </c>
      <c r="F19" s="200">
        <v>891514.08284199995</v>
      </c>
      <c r="G19" s="201">
        <v>736140.69346400001</v>
      </c>
      <c r="H19" s="199">
        <v>1790.4305850000001</v>
      </c>
      <c r="I19" s="200">
        <v>646311.74053499999</v>
      </c>
      <c r="J19" s="201">
        <v>-222530.12444799999</v>
      </c>
      <c r="K19" s="199">
        <v>-87426.077680999995</v>
      </c>
      <c r="L19" s="200">
        <v>-134927.708117</v>
      </c>
      <c r="M19" s="199">
        <v>-516355.67973600002</v>
      </c>
      <c r="N19" s="199">
        <v>-1448.5939699999999</v>
      </c>
      <c r="O19" s="199">
        <v>-469819.15983900003</v>
      </c>
      <c r="P19" s="199">
        <v>-89345.503702999995</v>
      </c>
      <c r="Q19" s="199">
        <v>6205543.1888629999</v>
      </c>
      <c r="R19" s="199">
        <v>144556.51620499999</v>
      </c>
    </row>
    <row r="20" spans="3:18" ht="21" x14ac:dyDescent="0.35">
      <c r="C20" s="203" t="s">
        <v>416</v>
      </c>
      <c r="D20" s="199">
        <v>6862145.7326610005</v>
      </c>
      <c r="E20" s="199">
        <v>6754493.0720589999</v>
      </c>
      <c r="F20" s="200">
        <v>100370.288221</v>
      </c>
      <c r="G20" s="201">
        <v>89522.249821000005</v>
      </c>
      <c r="H20" s="199">
        <v>0</v>
      </c>
      <c r="I20" s="200">
        <v>89522.249821000005</v>
      </c>
      <c r="J20" s="201">
        <v>-27748.937506999999</v>
      </c>
      <c r="K20" s="199">
        <v>-20310.973473999999</v>
      </c>
      <c r="L20" s="200">
        <v>-7437.9640330000002</v>
      </c>
      <c r="M20" s="199">
        <v>-42581.968324000001</v>
      </c>
      <c r="N20" s="199">
        <v>0</v>
      </c>
      <c r="O20" s="199">
        <v>-42581.968324000001</v>
      </c>
      <c r="P20" s="199">
        <v>0</v>
      </c>
      <c r="Q20" s="199">
        <v>0</v>
      </c>
      <c r="R20" s="199">
        <v>0</v>
      </c>
    </row>
    <row r="21" spans="3:18" x14ac:dyDescent="0.35">
      <c r="C21" s="198" t="s">
        <v>431</v>
      </c>
      <c r="D21" s="199">
        <v>401363.87111200002</v>
      </c>
      <c r="E21" s="199">
        <v>401363.87111200002</v>
      </c>
      <c r="F21" s="200">
        <v>0</v>
      </c>
      <c r="G21" s="201">
        <v>0</v>
      </c>
      <c r="H21" s="199">
        <v>0</v>
      </c>
      <c r="I21" s="200">
        <v>0</v>
      </c>
      <c r="J21" s="201">
        <v>0</v>
      </c>
      <c r="K21" s="199">
        <v>0</v>
      </c>
      <c r="L21" s="200">
        <v>0</v>
      </c>
      <c r="M21" s="199">
        <v>0</v>
      </c>
      <c r="N21" s="199">
        <v>0</v>
      </c>
      <c r="O21" s="199">
        <v>0</v>
      </c>
      <c r="P21" s="199">
        <v>0</v>
      </c>
      <c r="Q21" s="199">
        <v>0</v>
      </c>
      <c r="R21" s="199">
        <v>0</v>
      </c>
    </row>
    <row r="22" spans="3:18" x14ac:dyDescent="0.35">
      <c r="C22" s="198" t="s">
        <v>432</v>
      </c>
      <c r="D22" s="199">
        <v>5979705.5060440004</v>
      </c>
      <c r="E22" s="199">
        <v>5904886.3844370004</v>
      </c>
      <c r="F22" s="200">
        <v>74763.781390000004</v>
      </c>
      <c r="G22" s="201">
        <v>89522.249821000005</v>
      </c>
      <c r="H22" s="199">
        <v>0</v>
      </c>
      <c r="I22" s="200">
        <v>89522.249821000005</v>
      </c>
      <c r="J22" s="201">
        <v>-24144.820855999998</v>
      </c>
      <c r="K22" s="199">
        <v>-18134.327148</v>
      </c>
      <c r="L22" s="200">
        <v>-6010.493708</v>
      </c>
      <c r="M22" s="199">
        <v>-42581.968324000001</v>
      </c>
      <c r="N22" s="199">
        <v>0</v>
      </c>
      <c r="O22" s="199">
        <v>-42581.968324000001</v>
      </c>
      <c r="P22" s="199">
        <v>0</v>
      </c>
      <c r="Q22" s="199">
        <v>0</v>
      </c>
      <c r="R22" s="199">
        <v>0</v>
      </c>
    </row>
    <row r="23" spans="3:18" x14ac:dyDescent="0.35">
      <c r="C23" s="198" t="s">
        <v>433</v>
      </c>
      <c r="D23" s="199">
        <v>162395.226421</v>
      </c>
      <c r="E23" s="199">
        <v>161503.995069</v>
      </c>
      <c r="F23" s="200">
        <v>891.23135200000002</v>
      </c>
      <c r="G23" s="201">
        <v>0</v>
      </c>
      <c r="H23" s="199">
        <v>0</v>
      </c>
      <c r="I23" s="200">
        <v>0</v>
      </c>
      <c r="J23" s="201">
        <v>-748.24094100000002</v>
      </c>
      <c r="K23" s="199">
        <v>-744.57840899999997</v>
      </c>
      <c r="L23" s="200">
        <v>-3.6625320000000001</v>
      </c>
      <c r="M23" s="199">
        <v>0</v>
      </c>
      <c r="N23" s="199">
        <v>0</v>
      </c>
      <c r="O23" s="199">
        <v>0</v>
      </c>
      <c r="P23" s="199">
        <v>0</v>
      </c>
      <c r="Q23" s="199">
        <v>0</v>
      </c>
      <c r="R23" s="199">
        <v>0</v>
      </c>
    </row>
    <row r="24" spans="3:18" x14ac:dyDescent="0.35">
      <c r="C24" s="198" t="s">
        <v>434</v>
      </c>
      <c r="D24" s="199">
        <v>59328.018157999999</v>
      </c>
      <c r="E24" s="199">
        <v>52107.617499</v>
      </c>
      <c r="F24" s="200">
        <v>0</v>
      </c>
      <c r="G24" s="201">
        <v>0</v>
      </c>
      <c r="H24" s="199">
        <v>0</v>
      </c>
      <c r="I24" s="200">
        <v>0</v>
      </c>
      <c r="J24" s="201">
        <v>-15.489330000000001</v>
      </c>
      <c r="K24" s="199">
        <v>-15.489330000000001</v>
      </c>
      <c r="L24" s="200">
        <v>0</v>
      </c>
      <c r="M24" s="199">
        <v>0</v>
      </c>
      <c r="N24" s="199">
        <v>0</v>
      </c>
      <c r="O24" s="199">
        <v>0</v>
      </c>
      <c r="P24" s="199">
        <v>0</v>
      </c>
      <c r="Q24" s="199">
        <v>0</v>
      </c>
      <c r="R24" s="199">
        <v>0</v>
      </c>
    </row>
    <row r="25" spans="3:18" x14ac:dyDescent="0.35">
      <c r="C25" s="198" t="s">
        <v>435</v>
      </c>
      <c r="D25" s="199">
        <v>259353.11092599999</v>
      </c>
      <c r="E25" s="199">
        <v>234631.20394199999</v>
      </c>
      <c r="F25" s="200">
        <v>24715.275479</v>
      </c>
      <c r="G25" s="201">
        <v>0</v>
      </c>
      <c r="H25" s="199">
        <v>0</v>
      </c>
      <c r="I25" s="200">
        <v>0</v>
      </c>
      <c r="J25" s="201">
        <v>-2840.3863799999999</v>
      </c>
      <c r="K25" s="199">
        <v>-1416.578587</v>
      </c>
      <c r="L25" s="200">
        <v>-1423.8077929999999</v>
      </c>
      <c r="M25" s="199">
        <v>0</v>
      </c>
      <c r="N25" s="199">
        <v>0</v>
      </c>
      <c r="O25" s="199">
        <v>0</v>
      </c>
      <c r="P25" s="199">
        <v>0</v>
      </c>
      <c r="Q25" s="199">
        <v>0</v>
      </c>
      <c r="R25" s="199">
        <v>0</v>
      </c>
    </row>
    <row r="26" spans="3:18" x14ac:dyDescent="0.35">
      <c r="C26" s="203" t="s">
        <v>158</v>
      </c>
      <c r="D26" s="199">
        <v>6675246.789779</v>
      </c>
      <c r="E26" s="199">
        <v>6390136.0657989997</v>
      </c>
      <c r="F26" s="200">
        <v>284982.02866800001</v>
      </c>
      <c r="G26" s="201">
        <v>32649.870899000001</v>
      </c>
      <c r="H26" s="199">
        <v>0</v>
      </c>
      <c r="I26" s="200">
        <v>32576.850585</v>
      </c>
      <c r="J26" s="201">
        <v>-62089.344431999998</v>
      </c>
      <c r="K26" s="199">
        <v>-49048.972355999998</v>
      </c>
      <c r="L26" s="200">
        <v>-13038.78428</v>
      </c>
      <c r="M26" s="199">
        <v>-5939.7189109999999</v>
      </c>
      <c r="N26" s="199">
        <v>0</v>
      </c>
      <c r="O26" s="199">
        <v>-5911.9598640000004</v>
      </c>
      <c r="P26" s="204"/>
      <c r="Q26" s="199">
        <v>605175.19698100002</v>
      </c>
      <c r="R26" s="199">
        <v>1441.230403</v>
      </c>
    </row>
    <row r="27" spans="3:18" x14ac:dyDescent="0.35">
      <c r="C27" s="198" t="s">
        <v>431</v>
      </c>
      <c r="D27" s="199">
        <v>0</v>
      </c>
      <c r="E27" s="199">
        <v>0</v>
      </c>
      <c r="F27" s="200">
        <v>0</v>
      </c>
      <c r="G27" s="201">
        <v>0</v>
      </c>
      <c r="H27" s="199">
        <v>0</v>
      </c>
      <c r="I27" s="200">
        <v>0</v>
      </c>
      <c r="J27" s="201">
        <v>0</v>
      </c>
      <c r="K27" s="199">
        <v>0</v>
      </c>
      <c r="L27" s="200">
        <v>0</v>
      </c>
      <c r="M27" s="199">
        <v>0</v>
      </c>
      <c r="N27" s="199">
        <v>0</v>
      </c>
      <c r="O27" s="199">
        <v>0</v>
      </c>
      <c r="P27" s="204"/>
      <c r="Q27" s="199">
        <v>0</v>
      </c>
      <c r="R27" s="199">
        <v>0</v>
      </c>
    </row>
    <row r="28" spans="3:18" x14ac:dyDescent="0.35">
      <c r="C28" s="198" t="s">
        <v>432</v>
      </c>
      <c r="D28" s="199">
        <v>170425.15413400001</v>
      </c>
      <c r="E28" s="199">
        <v>164407.66987700001</v>
      </c>
      <c r="F28" s="200">
        <v>6017.4842570000001</v>
      </c>
      <c r="G28" s="201">
        <v>1.718442</v>
      </c>
      <c r="H28" s="199">
        <v>0</v>
      </c>
      <c r="I28" s="200">
        <v>1.718442</v>
      </c>
      <c r="J28" s="201">
        <v>-543.53573400000005</v>
      </c>
      <c r="K28" s="199">
        <v>-299.39644600000003</v>
      </c>
      <c r="L28" s="200">
        <v>-244.13928799999999</v>
      </c>
      <c r="M28" s="199">
        <v>-0.72004000000000001</v>
      </c>
      <c r="N28" s="199">
        <v>0</v>
      </c>
      <c r="O28" s="199">
        <v>-0.72004000000000001</v>
      </c>
      <c r="P28" s="204"/>
      <c r="Q28" s="199">
        <v>3144.3562230000002</v>
      </c>
      <c r="R28" s="199">
        <v>0</v>
      </c>
    </row>
    <row r="29" spans="3:18" x14ac:dyDescent="0.35">
      <c r="C29" s="198" t="s">
        <v>433</v>
      </c>
      <c r="D29" s="199">
        <v>261288.01427499999</v>
      </c>
      <c r="E29" s="199">
        <v>261070.639711</v>
      </c>
      <c r="F29" s="200">
        <v>217.37456399999999</v>
      </c>
      <c r="G29" s="201">
        <v>0</v>
      </c>
      <c r="H29" s="199">
        <v>0</v>
      </c>
      <c r="I29" s="200">
        <v>0</v>
      </c>
      <c r="J29" s="201">
        <v>-1495.6840159999999</v>
      </c>
      <c r="K29" s="199">
        <v>-1488.6643180000001</v>
      </c>
      <c r="L29" s="200">
        <v>-7.019698</v>
      </c>
      <c r="M29" s="199">
        <v>0</v>
      </c>
      <c r="N29" s="199">
        <v>0</v>
      </c>
      <c r="O29" s="199">
        <v>0</v>
      </c>
      <c r="P29" s="204"/>
      <c r="Q29" s="199">
        <v>14011.76908</v>
      </c>
      <c r="R29" s="199">
        <v>0</v>
      </c>
    </row>
    <row r="30" spans="3:18" x14ac:dyDescent="0.35">
      <c r="C30" s="198" t="s">
        <v>434</v>
      </c>
      <c r="D30" s="199">
        <v>282071.26349400001</v>
      </c>
      <c r="E30" s="199">
        <v>282050.30614200002</v>
      </c>
      <c r="F30" s="200">
        <v>20.957352</v>
      </c>
      <c r="G30" s="201">
        <v>254.463189</v>
      </c>
      <c r="H30" s="199">
        <v>0</v>
      </c>
      <c r="I30" s="200">
        <v>254.463189</v>
      </c>
      <c r="J30" s="201">
        <v>-1043.4282740000001</v>
      </c>
      <c r="K30" s="199">
        <v>-1042.023776</v>
      </c>
      <c r="L30" s="200">
        <v>-1.404498</v>
      </c>
      <c r="M30" s="199">
        <v>-118.50313199999999</v>
      </c>
      <c r="N30" s="199">
        <v>0</v>
      </c>
      <c r="O30" s="199">
        <v>-118.50313199999999</v>
      </c>
      <c r="P30" s="204"/>
      <c r="Q30" s="199">
        <v>112092.209938</v>
      </c>
      <c r="R30" s="199">
        <v>0</v>
      </c>
    </row>
    <row r="31" spans="3:18" x14ac:dyDescent="0.35">
      <c r="C31" s="198" t="s">
        <v>435</v>
      </c>
      <c r="D31" s="199">
        <v>4849132.5182499997</v>
      </c>
      <c r="E31" s="199">
        <v>4599981.6149620004</v>
      </c>
      <c r="F31" s="200">
        <v>249134.77439999999</v>
      </c>
      <c r="G31" s="201">
        <v>25204.648314999999</v>
      </c>
      <c r="H31" s="199">
        <v>0</v>
      </c>
      <c r="I31" s="200">
        <v>25188.052842000001</v>
      </c>
      <c r="J31" s="201">
        <v>-49680.628127999997</v>
      </c>
      <c r="K31" s="199">
        <v>-38979.432933999997</v>
      </c>
      <c r="L31" s="200">
        <v>-10701.030454</v>
      </c>
      <c r="M31" s="199">
        <v>-3664.3554049999998</v>
      </c>
      <c r="N31" s="199">
        <v>0</v>
      </c>
      <c r="O31" s="199">
        <v>-3653.9733160000001</v>
      </c>
      <c r="P31" s="204"/>
      <c r="Q31" s="199">
        <v>456831.894761</v>
      </c>
      <c r="R31" s="199">
        <v>1337.1025990000001</v>
      </c>
    </row>
    <row r="32" spans="3:18" x14ac:dyDescent="0.35">
      <c r="C32" s="198" t="s">
        <v>437</v>
      </c>
      <c r="D32" s="199">
        <v>1112329.839626</v>
      </c>
      <c r="E32" s="199">
        <v>1082625.8351070001</v>
      </c>
      <c r="F32" s="200">
        <v>29591.438095000001</v>
      </c>
      <c r="G32" s="201">
        <v>7189.0409529999997</v>
      </c>
      <c r="H32" s="199">
        <v>0</v>
      </c>
      <c r="I32" s="200">
        <v>7132.6161119999997</v>
      </c>
      <c r="J32" s="201">
        <v>-9326.0682799999995</v>
      </c>
      <c r="K32" s="199">
        <v>-7239.454882</v>
      </c>
      <c r="L32" s="200">
        <v>-2085.1903419999999</v>
      </c>
      <c r="M32" s="199">
        <v>-2156.1403340000002</v>
      </c>
      <c r="N32" s="199">
        <v>0</v>
      </c>
      <c r="O32" s="199">
        <v>-2138.7633759999999</v>
      </c>
      <c r="P32" s="204"/>
      <c r="Q32" s="199">
        <v>19094.966979000001</v>
      </c>
      <c r="R32" s="199">
        <v>104.127804</v>
      </c>
    </row>
    <row r="33" spans="3:18" ht="15" thickBot="1" x14ac:dyDescent="0.4">
      <c r="C33" s="205" t="s">
        <v>15</v>
      </c>
      <c r="D33" s="206">
        <v>33779842.129276</v>
      </c>
      <c r="E33" s="206">
        <v>30063856.772615001</v>
      </c>
      <c r="F33" s="207">
        <v>2525952.61148</v>
      </c>
      <c r="G33" s="208">
        <v>1194049.482423</v>
      </c>
      <c r="H33" s="206">
        <v>6816.2005150000005</v>
      </c>
      <c r="I33" s="207">
        <v>1073964.0759089999</v>
      </c>
      <c r="J33" s="208">
        <v>-551239.12867000001</v>
      </c>
      <c r="K33" s="206">
        <v>-259697.69021100001</v>
      </c>
      <c r="L33" s="207">
        <v>-289937.88832099998</v>
      </c>
      <c r="M33" s="206">
        <v>-765617.49733899999</v>
      </c>
      <c r="N33" s="206">
        <v>-4493.5564009999998</v>
      </c>
      <c r="O33" s="206">
        <v>-698703.99008500006</v>
      </c>
      <c r="P33" s="206">
        <v>-185997.33486999999</v>
      </c>
      <c r="Q33" s="206">
        <v>11784729.652501</v>
      </c>
      <c r="R33" s="206">
        <v>241402.95565600001</v>
      </c>
    </row>
  </sheetData>
  <sheetProtection algorithmName="SHA-512" hashValue="Bq8XcOGy64r4OrJHc4ZmSJQ3w+LHk2+RkXSNoa11TavBpWSeNsDYd2CptILIGIXEe+T+eqGGN1R6t/FpSuUYdw==" saltValue="uis6meUY68w7fnDo7bta3A==" spinCount="100000" sheet="1" objects="1" scenarios="1"/>
  <mergeCells count="13">
    <mergeCell ref="M10:O10"/>
    <mergeCell ref="Q10:Q11"/>
    <mergeCell ref="R10:R11"/>
    <mergeCell ref="B6:D6"/>
    <mergeCell ref="C8:R8"/>
    <mergeCell ref="C9:C11"/>
    <mergeCell ref="D9:I9"/>
    <mergeCell ref="J9:O9"/>
    <mergeCell ref="P9:P11"/>
    <mergeCell ref="Q9:R9"/>
    <mergeCell ref="D10:F10"/>
    <mergeCell ref="G10:I10"/>
    <mergeCell ref="J10:L10"/>
  </mergeCells>
  <hyperlinks>
    <hyperlink ref="B2" location="Tartalom!A1" display="Back to contents page" xr:uid="{64E23944-87A6-431E-95FF-237D08ECEC6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D558-2796-42F4-913E-C5D60B5AEDED}">
  <sheetPr>
    <tabColor rgb="FF92D050"/>
  </sheetPr>
  <dimension ref="B1:I13"/>
  <sheetViews>
    <sheetView showGridLines="0" workbookViewId="0">
      <selection activeCell="D11" sqref="D11:I13"/>
    </sheetView>
  </sheetViews>
  <sheetFormatPr defaultRowHeight="14.5" x14ac:dyDescent="0.35"/>
  <cols>
    <col min="1" max="2" width="4.453125" customWidth="1"/>
    <col min="3" max="3" width="44" customWidth="1"/>
    <col min="4" max="9" width="13.7265625" customWidth="1"/>
  </cols>
  <sheetData>
    <row r="1" spans="2:9" ht="12.75" customHeight="1" x14ac:dyDescent="0.35"/>
    <row r="2" spans="2:9" x14ac:dyDescent="0.35">
      <c r="B2" s="82" t="s">
        <v>0</v>
      </c>
      <c r="C2" s="183"/>
      <c r="D2" s="183"/>
      <c r="E2" s="183"/>
      <c r="G2" s="150"/>
      <c r="H2" s="150"/>
    </row>
    <row r="3" spans="2:9" x14ac:dyDescent="0.35">
      <c r="B3" s="1"/>
      <c r="C3" s="1"/>
      <c r="D3" s="1"/>
      <c r="E3" s="1"/>
      <c r="G3" s="1"/>
      <c r="H3" s="1"/>
    </row>
    <row r="4" spans="2:9" ht="15.5" x14ac:dyDescent="0.35">
      <c r="B4" s="151" t="s">
        <v>408</v>
      </c>
      <c r="C4" s="2"/>
      <c r="D4" s="2"/>
      <c r="E4" s="2"/>
      <c r="G4" s="2"/>
      <c r="H4" s="2"/>
    </row>
    <row r="5" spans="2:9" ht="2.15" customHeight="1" x14ac:dyDescent="0.35">
      <c r="B5" s="1"/>
      <c r="C5" s="1"/>
      <c r="D5" s="1"/>
      <c r="E5" s="1"/>
      <c r="G5" s="1"/>
      <c r="H5" s="1"/>
    </row>
    <row r="6" spans="2:9" ht="2.15" customHeight="1" x14ac:dyDescent="0.35">
      <c r="B6" s="396"/>
      <c r="C6" s="396"/>
      <c r="D6" s="396"/>
      <c r="E6" s="396"/>
      <c r="F6" s="396"/>
      <c r="G6" s="396"/>
      <c r="H6" s="396"/>
      <c r="I6" s="396"/>
    </row>
    <row r="7" spans="2:9" ht="2.15" customHeight="1" x14ac:dyDescent="0.35">
      <c r="B7" s="152"/>
      <c r="C7" s="153"/>
      <c r="D7" s="153"/>
      <c r="E7" s="184"/>
      <c r="G7" s="184"/>
      <c r="H7" s="184"/>
    </row>
    <row r="8" spans="2:9" ht="15" thickBot="1" x14ac:dyDescent="0.4">
      <c r="B8" s="28"/>
      <c r="C8" s="383">
        <f>Tartalom!B3</f>
        <v>44742</v>
      </c>
      <c r="D8" s="383"/>
      <c r="E8" s="383"/>
      <c r="F8" s="383"/>
      <c r="G8" s="383"/>
      <c r="H8" s="383"/>
      <c r="I8" s="383"/>
    </row>
    <row r="9" spans="2:9" ht="23.25" customHeight="1" thickBot="1" x14ac:dyDescent="0.4">
      <c r="C9" s="412" t="s">
        <v>2</v>
      </c>
      <c r="D9" s="390" t="s">
        <v>409</v>
      </c>
      <c r="E9" s="390"/>
      <c r="F9" s="390"/>
      <c r="G9" s="390"/>
      <c r="H9" s="390"/>
      <c r="I9" s="390"/>
    </row>
    <row r="10" spans="2:9" ht="26.25" customHeight="1" thickBot="1" x14ac:dyDescent="0.4">
      <c r="C10" s="413"/>
      <c r="D10" s="185" t="s">
        <v>410</v>
      </c>
      <c r="E10" s="185" t="s">
        <v>411</v>
      </c>
      <c r="F10" s="185" t="s">
        <v>412</v>
      </c>
      <c r="G10" s="185" t="s">
        <v>413</v>
      </c>
      <c r="H10" s="185" t="s">
        <v>414</v>
      </c>
      <c r="I10" s="185" t="s">
        <v>15</v>
      </c>
    </row>
    <row r="11" spans="2:9" x14ac:dyDescent="0.35">
      <c r="C11" s="186" t="s">
        <v>415</v>
      </c>
      <c r="D11" s="298">
        <v>0</v>
      </c>
      <c r="E11" s="298">
        <v>4786437.9255858697</v>
      </c>
      <c r="F11" s="298">
        <v>5232864.7069582641</v>
      </c>
      <c r="G11" s="298">
        <v>9591734.6978914253</v>
      </c>
      <c r="H11" s="298">
        <v>410819.88489668054</v>
      </c>
      <c r="I11" s="298">
        <v>20021857.21533224</v>
      </c>
    </row>
    <row r="12" spans="2:9" x14ac:dyDescent="0.35">
      <c r="C12" s="187" t="s">
        <v>416</v>
      </c>
      <c r="D12" s="298">
        <v>0</v>
      </c>
      <c r="E12" s="298">
        <v>1072664.1121070341</v>
      </c>
      <c r="F12" s="298">
        <v>3334663.6330921324</v>
      </c>
      <c r="G12" s="298">
        <v>2079836.3247894684</v>
      </c>
      <c r="H12" s="298">
        <v>245414.14379378202</v>
      </c>
      <c r="I12" s="298">
        <v>6732578.2137824167</v>
      </c>
    </row>
    <row r="13" spans="2:9" ht="15" thickBot="1" x14ac:dyDescent="0.4">
      <c r="C13" s="188" t="s">
        <v>15</v>
      </c>
      <c r="D13" s="299">
        <v>0</v>
      </c>
      <c r="E13" s="299">
        <v>5859102.0376929035</v>
      </c>
      <c r="F13" s="299">
        <v>8567528.3400503956</v>
      </c>
      <c r="G13" s="299">
        <v>11671571.022680894</v>
      </c>
      <c r="H13" s="299">
        <v>656234.02869046258</v>
      </c>
      <c r="I13" s="299">
        <v>26754435.429114655</v>
      </c>
    </row>
  </sheetData>
  <sheetProtection algorithmName="SHA-512" hashValue="o7KsqlAekaZRYioXcBNObKxofUqqoCFkTLAZTnvASYPg+C7gVKBR4IBYxAgH6NV1I0hhdIpoDF1dWWJBHqcAww==" saltValue="8Qm8wwCpTHH4mtsbYqh6SA==" spinCount="100000" sheet="1" objects="1" scenarios="1"/>
  <mergeCells count="4">
    <mergeCell ref="B6:I6"/>
    <mergeCell ref="C8:I8"/>
    <mergeCell ref="C9:C10"/>
    <mergeCell ref="D9:I9"/>
  </mergeCells>
  <hyperlinks>
    <hyperlink ref="B2" location="Tartalom!A1" display="Back to contents page" xr:uid="{4BFDCB7F-B265-4CF2-9B50-7330FB24F88C}"/>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2334B-E6E4-4856-ABF8-92AB75D92D4C}">
  <sheetPr>
    <tabColor rgb="FF92D050"/>
  </sheetPr>
  <dimension ref="B1:D16"/>
  <sheetViews>
    <sheetView showGridLines="0" workbookViewId="0">
      <selection activeCell="D13" sqref="D13"/>
    </sheetView>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82" t="s">
        <v>0</v>
      </c>
      <c r="C2" s="183"/>
      <c r="D2" s="183"/>
    </row>
    <row r="3" spans="2:4" x14ac:dyDescent="0.35">
      <c r="B3" s="1"/>
      <c r="C3" s="1"/>
      <c r="D3" s="1"/>
    </row>
    <row r="4" spans="2:4" ht="15.5" x14ac:dyDescent="0.35">
      <c r="B4" s="151" t="s">
        <v>438</v>
      </c>
      <c r="C4" s="2"/>
      <c r="D4" s="2"/>
    </row>
    <row r="5" spans="2:4" x14ac:dyDescent="0.35">
      <c r="B5" s="1"/>
      <c r="C5" s="1"/>
      <c r="D5" s="1"/>
    </row>
    <row r="6" spans="2:4" ht="39" customHeight="1" x14ac:dyDescent="0.35">
      <c r="B6" s="396" t="s">
        <v>439</v>
      </c>
      <c r="C6" s="396"/>
      <c r="D6" s="396"/>
    </row>
    <row r="7" spans="2:4" x14ac:dyDescent="0.35">
      <c r="B7" s="152"/>
      <c r="C7" s="153"/>
      <c r="D7" s="153"/>
    </row>
    <row r="8" spans="2:4" ht="15" thickBot="1" x14ac:dyDescent="0.4">
      <c r="B8" s="28"/>
      <c r="C8" s="383">
        <f>Tartalom!B3</f>
        <v>44742</v>
      </c>
      <c r="D8" s="383"/>
    </row>
    <row r="9" spans="2:4" ht="23.25" customHeight="1" thickBot="1" x14ac:dyDescent="0.4">
      <c r="C9" s="209" t="s">
        <v>2</v>
      </c>
      <c r="D9" s="209" t="s">
        <v>440</v>
      </c>
    </row>
    <row r="10" spans="2:4" x14ac:dyDescent="0.35">
      <c r="C10" s="210" t="s">
        <v>717</v>
      </c>
      <c r="D10" s="211">
        <v>899646.14751995378</v>
      </c>
    </row>
    <row r="11" spans="2:4" ht="20" x14ac:dyDescent="0.35">
      <c r="C11" s="186" t="s">
        <v>441</v>
      </c>
      <c r="D11" s="167">
        <v>107488.92272599999</v>
      </c>
    </row>
    <row r="12" spans="2:4" x14ac:dyDescent="0.35">
      <c r="C12" s="83" t="s">
        <v>442</v>
      </c>
      <c r="D12" s="167">
        <v>25678.271978000001</v>
      </c>
    </row>
    <row r="13" spans="2:4" x14ac:dyDescent="0.35">
      <c r="C13" s="83" t="s">
        <v>443</v>
      </c>
      <c r="D13" s="167">
        <v>36810.506067828333</v>
      </c>
    </row>
    <row r="14" spans="2:4" x14ac:dyDescent="0.35">
      <c r="C14" s="186" t="s">
        <v>444</v>
      </c>
      <c r="D14" s="167">
        <v>166043.27506287451</v>
      </c>
    </row>
    <row r="15" spans="2:4" ht="21.5" thickBot="1" x14ac:dyDescent="0.4">
      <c r="C15" s="212" t="s">
        <v>716</v>
      </c>
      <c r="D15" s="213">
        <v>1110689.5672629999</v>
      </c>
    </row>
    <row r="16" spans="2:4" x14ac:dyDescent="0.35">
      <c r="C16" s="83" t="s">
        <v>445</v>
      </c>
      <c r="D16" s="214"/>
    </row>
  </sheetData>
  <sheetProtection algorithmName="SHA-512" hashValue="0R7eksti0DVYl5j0bOBYK6ndVVRns+yVZBS2lfytQ7LM19Gq9nWtYJIANmBXUqACVELGWoEF1EatBse4Vbbssg==" saltValue="8+0BmFRjfY2lkqSFIt2OFQ==" spinCount="100000" sheet="1" objects="1" scenarios="1"/>
  <mergeCells count="2">
    <mergeCell ref="B6:D6"/>
    <mergeCell ref="C8:D8"/>
  </mergeCells>
  <hyperlinks>
    <hyperlink ref="B2" location="Tartalom!A1" display="Back to contents page" xr:uid="{2834AEA5-A7D7-4616-B030-83600A28D111}"/>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5DED7-3027-4F21-BEBB-7242C0C339A5}">
  <sheetPr>
    <tabColor rgb="FF92D050"/>
  </sheetPr>
  <dimension ref="B1:K21"/>
  <sheetViews>
    <sheetView showGridLines="0" zoomScale="70" zoomScaleNormal="70" workbookViewId="0">
      <selection activeCell="I14" sqref="I14"/>
    </sheetView>
  </sheetViews>
  <sheetFormatPr defaultRowHeight="14.5" x14ac:dyDescent="0.35"/>
  <cols>
    <col min="1" max="2" width="4.453125" customWidth="1"/>
    <col min="3" max="3" width="44" customWidth="1"/>
    <col min="4" max="4" width="13.54296875" customWidth="1"/>
    <col min="8" max="8" width="14.26953125" customWidth="1"/>
    <col min="9" max="9" width="14.7265625" customWidth="1"/>
    <col min="11" max="11" width="22" customWidth="1"/>
  </cols>
  <sheetData>
    <row r="1" spans="2:11" ht="12.75" customHeight="1" x14ac:dyDescent="0.35"/>
    <row r="2" spans="2:11" x14ac:dyDescent="0.35">
      <c r="B2" s="82" t="s">
        <v>0</v>
      </c>
      <c r="C2" s="183"/>
    </row>
    <row r="3" spans="2:11" x14ac:dyDescent="0.35">
      <c r="B3" s="1"/>
      <c r="C3" s="1"/>
    </row>
    <row r="4" spans="2:11" ht="15.5" x14ac:dyDescent="0.35">
      <c r="B4" s="151" t="s">
        <v>446</v>
      </c>
      <c r="C4" s="2"/>
    </row>
    <row r="5" spans="2:11" ht="2.15" customHeight="1" x14ac:dyDescent="0.35">
      <c r="B5" s="1"/>
      <c r="C5" s="1"/>
    </row>
    <row r="6" spans="2:11" ht="2.15" customHeight="1" x14ac:dyDescent="0.35">
      <c r="B6" s="396"/>
      <c r="C6" s="396"/>
    </row>
    <row r="7" spans="2:11" ht="2.15" customHeight="1" x14ac:dyDescent="0.35">
      <c r="B7" s="152"/>
      <c r="C7" s="153"/>
    </row>
    <row r="8" spans="2:11" ht="15" thickBot="1" x14ac:dyDescent="0.4">
      <c r="B8" s="28"/>
      <c r="C8" s="383">
        <f>Tartalom!B3</f>
        <v>44742</v>
      </c>
      <c r="D8" s="383"/>
      <c r="E8" s="383"/>
      <c r="F8" s="383"/>
      <c r="G8" s="383"/>
      <c r="H8" s="383"/>
      <c r="I8" s="383"/>
      <c r="J8" s="383"/>
      <c r="K8" s="383"/>
    </row>
    <row r="9" spans="2:11" ht="54" customHeight="1" thickBot="1" x14ac:dyDescent="0.4">
      <c r="C9" s="387" t="s">
        <v>2</v>
      </c>
      <c r="D9" s="408" t="s">
        <v>447</v>
      </c>
      <c r="E9" s="408"/>
      <c r="F9" s="408"/>
      <c r="G9" s="414"/>
      <c r="H9" s="415" t="s">
        <v>419</v>
      </c>
      <c r="I9" s="416"/>
      <c r="J9" s="417" t="s">
        <v>448</v>
      </c>
      <c r="K9" s="408"/>
    </row>
    <row r="10" spans="2:11" ht="15.75" customHeight="1" thickBot="1" x14ac:dyDescent="0.4">
      <c r="C10" s="407"/>
      <c r="D10" s="385" t="s">
        <v>449</v>
      </c>
      <c r="E10" s="408" t="s">
        <v>450</v>
      </c>
      <c r="F10" s="408"/>
      <c r="G10" s="414"/>
      <c r="H10" s="418" t="s">
        <v>451</v>
      </c>
      <c r="I10" s="420" t="s">
        <v>452</v>
      </c>
      <c r="J10" s="409"/>
      <c r="K10" s="409" t="s">
        <v>453</v>
      </c>
    </row>
    <row r="11" spans="2:11" ht="43.5" customHeight="1" thickBot="1" x14ac:dyDescent="0.4">
      <c r="C11" s="388"/>
      <c r="D11" s="386"/>
      <c r="E11" s="189"/>
      <c r="F11" s="190" t="s">
        <v>454</v>
      </c>
      <c r="G11" s="191" t="s">
        <v>455</v>
      </c>
      <c r="H11" s="419"/>
      <c r="I11" s="421"/>
      <c r="J11" s="386"/>
      <c r="K11" s="386"/>
    </row>
    <row r="12" spans="2:11" x14ac:dyDescent="0.35">
      <c r="C12" s="215" t="s">
        <v>415</v>
      </c>
      <c r="D12" s="195">
        <v>650844.12149799999</v>
      </c>
      <c r="E12" s="195">
        <v>421590.31898400001</v>
      </c>
      <c r="F12" s="195">
        <v>420203.72836399998</v>
      </c>
      <c r="G12" s="196">
        <v>409089.927906</v>
      </c>
      <c r="H12" s="197">
        <v>-94019.402686000001</v>
      </c>
      <c r="I12" s="196">
        <v>-226296.48231699999</v>
      </c>
      <c r="J12" s="195">
        <v>520957.89828600001</v>
      </c>
      <c r="K12" s="195">
        <v>142945.12666099999</v>
      </c>
    </row>
    <row r="13" spans="2:11" x14ac:dyDescent="0.35">
      <c r="C13" s="198" t="s">
        <v>431</v>
      </c>
      <c r="D13" s="199">
        <v>0</v>
      </c>
      <c r="E13" s="199">
        <v>0</v>
      </c>
      <c r="F13" s="199">
        <v>0</v>
      </c>
      <c r="G13" s="200">
        <v>0</v>
      </c>
      <c r="H13" s="201">
        <v>0</v>
      </c>
      <c r="I13" s="200">
        <v>0</v>
      </c>
      <c r="J13" s="199">
        <v>0</v>
      </c>
      <c r="K13" s="199">
        <v>0</v>
      </c>
    </row>
    <row r="14" spans="2:11" x14ac:dyDescent="0.35">
      <c r="C14" s="198" t="s">
        <v>432</v>
      </c>
      <c r="D14" s="199">
        <v>452.03678500000001</v>
      </c>
      <c r="E14" s="199">
        <v>0</v>
      </c>
      <c r="F14" s="199">
        <v>0</v>
      </c>
      <c r="G14" s="200">
        <v>0</v>
      </c>
      <c r="H14" s="201">
        <v>-30.881323999999999</v>
      </c>
      <c r="I14" s="200">
        <v>0</v>
      </c>
      <c r="J14" s="199">
        <v>0</v>
      </c>
      <c r="K14" s="199">
        <v>0</v>
      </c>
    </row>
    <row r="15" spans="2:11" x14ac:dyDescent="0.35">
      <c r="C15" s="198" t="s">
        <v>433</v>
      </c>
      <c r="D15" s="199">
        <v>0</v>
      </c>
      <c r="E15" s="199">
        <v>0</v>
      </c>
      <c r="F15" s="199">
        <v>0</v>
      </c>
      <c r="G15" s="200">
        <v>0</v>
      </c>
      <c r="H15" s="201">
        <v>0</v>
      </c>
      <c r="I15" s="200">
        <v>0</v>
      </c>
      <c r="J15" s="199">
        <v>0</v>
      </c>
      <c r="K15" s="199">
        <v>0</v>
      </c>
    </row>
    <row r="16" spans="2:11" x14ac:dyDescent="0.35">
      <c r="C16" s="198" t="s">
        <v>434</v>
      </c>
      <c r="D16" s="199">
        <v>2787.8603469999998</v>
      </c>
      <c r="E16" s="199">
        <v>8376.6052149999996</v>
      </c>
      <c r="F16" s="199">
        <v>8376.6052149999996</v>
      </c>
      <c r="G16" s="200">
        <v>8376.6052149999996</v>
      </c>
      <c r="H16" s="201">
        <v>-241.25535600000001</v>
      </c>
      <c r="I16" s="200">
        <v>-8308.4741279999998</v>
      </c>
      <c r="J16" s="199">
        <v>1460.363476</v>
      </c>
      <c r="K16" s="199">
        <v>54.456400000000002</v>
      </c>
    </row>
    <row r="17" spans="3:11" x14ac:dyDescent="0.35">
      <c r="C17" s="198" t="s">
        <v>435</v>
      </c>
      <c r="D17" s="199">
        <v>382036.48237799999</v>
      </c>
      <c r="E17" s="199">
        <v>142579.58479200001</v>
      </c>
      <c r="F17" s="199">
        <v>141192.99417200001</v>
      </c>
      <c r="G17" s="200">
        <v>142571.991775</v>
      </c>
      <c r="H17" s="201">
        <v>-61576.534662999999</v>
      </c>
      <c r="I17" s="200">
        <v>-73873.627636999998</v>
      </c>
      <c r="J17" s="199">
        <v>261620.24555399999</v>
      </c>
      <c r="K17" s="199">
        <v>45880.179191000003</v>
      </c>
    </row>
    <row r="18" spans="3:11" x14ac:dyDescent="0.35">
      <c r="C18" s="198" t="s">
        <v>437</v>
      </c>
      <c r="D18" s="199">
        <v>265567.74198799999</v>
      </c>
      <c r="E18" s="199">
        <v>270634.12897700001</v>
      </c>
      <c r="F18" s="199">
        <v>270634.12897700001</v>
      </c>
      <c r="G18" s="200">
        <v>258141.33091600001</v>
      </c>
      <c r="H18" s="201">
        <v>-32170.731342999999</v>
      </c>
      <c r="I18" s="200">
        <v>-144114.38055199999</v>
      </c>
      <c r="J18" s="199">
        <v>257877.28925599999</v>
      </c>
      <c r="K18" s="199">
        <v>97010.491070000004</v>
      </c>
    </row>
    <row r="19" spans="3:11" x14ac:dyDescent="0.35">
      <c r="C19" s="216" t="s">
        <v>416</v>
      </c>
      <c r="D19" s="199">
        <v>0</v>
      </c>
      <c r="E19" s="199">
        <v>0</v>
      </c>
      <c r="F19" s="199">
        <v>0</v>
      </c>
      <c r="G19" s="200">
        <v>0</v>
      </c>
      <c r="H19" s="201">
        <v>0</v>
      </c>
      <c r="I19" s="200">
        <v>0</v>
      </c>
      <c r="J19" s="199">
        <v>0</v>
      </c>
      <c r="K19" s="199">
        <v>0</v>
      </c>
    </row>
    <row r="20" spans="3:11" x14ac:dyDescent="0.35">
      <c r="C20" s="216" t="s">
        <v>456</v>
      </c>
      <c r="D20" s="199">
        <v>6973.8916209999998</v>
      </c>
      <c r="E20" s="199">
        <v>1408.895479</v>
      </c>
      <c r="F20" s="199">
        <v>1408.895479</v>
      </c>
      <c r="G20" s="200">
        <v>1408.895479</v>
      </c>
      <c r="H20" s="201">
        <v>-468.96072199999998</v>
      </c>
      <c r="I20" s="200">
        <v>-500.23719399999999</v>
      </c>
      <c r="J20" s="199">
        <v>2309.8076580000002</v>
      </c>
      <c r="K20" s="199">
        <v>312.199499</v>
      </c>
    </row>
    <row r="21" spans="3:11" ht="15" thickBot="1" x14ac:dyDescent="0.4">
      <c r="C21" s="205" t="s">
        <v>15</v>
      </c>
      <c r="D21" s="206">
        <v>657818.01311900001</v>
      </c>
      <c r="E21" s="206">
        <v>422999.21446300001</v>
      </c>
      <c r="F21" s="206">
        <v>421612.62384299998</v>
      </c>
      <c r="G21" s="207">
        <v>410498.823385</v>
      </c>
      <c r="H21" s="208">
        <v>-94488.363408000005</v>
      </c>
      <c r="I21" s="207">
        <v>-226796.719511</v>
      </c>
      <c r="J21" s="206">
        <v>523267.70594399999</v>
      </c>
      <c r="K21" s="206">
        <v>143257.32616</v>
      </c>
    </row>
  </sheetData>
  <sheetProtection algorithmName="SHA-512" hashValue="vT3dv/KSk8m5huJ4lCHf9CzHqSBhZV+e5l/vYmKv0pfMRcneswZ+fvLHUmE9qVdED40WNOBIVNdc15eGQ04JEQ==" saltValue="2nbfXoVLM7usHlRFf1Ildg==" spinCount="100000" sheet="1" formatCells="0" formatColumns="0" formatRows="0" insertColumns="0" insertRows="0" insertHyperlinks="0" deleteColumns="0" deleteRows="0" sort="0" autoFilter="0" pivotTables="0"/>
  <mergeCells count="12">
    <mergeCell ref="J10:J11"/>
    <mergeCell ref="K10:K11"/>
    <mergeCell ref="B6:C6"/>
    <mergeCell ref="C8:K8"/>
    <mergeCell ref="C9:C11"/>
    <mergeCell ref="D9:G9"/>
    <mergeCell ref="H9:I9"/>
    <mergeCell ref="J9:K9"/>
    <mergeCell ref="D10:D11"/>
    <mergeCell ref="E10:G10"/>
    <mergeCell ref="H10:H11"/>
    <mergeCell ref="I10:I11"/>
  </mergeCells>
  <hyperlinks>
    <hyperlink ref="B2" location="Tartalom!A1" display="Back to contents page" xr:uid="{355BC251-39BE-4B50-A1A5-384EEE0EC6DA}"/>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08C68-6A3B-4E4F-AEFD-AF64AB0FDFD1}">
  <sheetPr>
    <tabColor rgb="FF92D050"/>
  </sheetPr>
  <dimension ref="B1:J28"/>
  <sheetViews>
    <sheetView showGridLines="0" workbookViewId="0">
      <selection activeCell="D12" sqref="D12:J28"/>
    </sheetView>
  </sheetViews>
  <sheetFormatPr defaultRowHeight="14.5" x14ac:dyDescent="0.35"/>
  <cols>
    <col min="1" max="2" width="4.453125" customWidth="1"/>
    <col min="3" max="3" width="44" customWidth="1"/>
    <col min="4" max="4" width="13.54296875" customWidth="1"/>
    <col min="7" max="7" width="16.26953125" customWidth="1"/>
    <col min="8" max="8" width="14.26953125" customWidth="1"/>
    <col min="9" max="9" width="14.7265625" customWidth="1"/>
    <col min="10" max="10" width="21.26953125" customWidth="1"/>
  </cols>
  <sheetData>
    <row r="1" spans="2:10" ht="12.75" customHeight="1" x14ac:dyDescent="0.35"/>
    <row r="2" spans="2:10" x14ac:dyDescent="0.35">
      <c r="B2" s="82" t="s">
        <v>0</v>
      </c>
      <c r="C2" s="183"/>
    </row>
    <row r="3" spans="2:10" x14ac:dyDescent="0.35">
      <c r="B3" s="1"/>
      <c r="C3" s="1"/>
    </row>
    <row r="4" spans="2:10" ht="15.5" x14ac:dyDescent="0.35">
      <c r="B4" s="151" t="s">
        <v>457</v>
      </c>
      <c r="C4" s="2"/>
    </row>
    <row r="5" spans="2:10" ht="2.15" customHeight="1" x14ac:dyDescent="0.35">
      <c r="B5" s="1"/>
      <c r="C5" s="1"/>
    </row>
    <row r="6" spans="2:10" ht="2.15" customHeight="1" x14ac:dyDescent="0.35">
      <c r="B6" s="396"/>
      <c r="C6" s="396"/>
    </row>
    <row r="7" spans="2:10" ht="2.15" customHeight="1" x14ac:dyDescent="0.35">
      <c r="B7" s="152"/>
      <c r="C7" s="153"/>
    </row>
    <row r="8" spans="2:10" ht="15" thickBot="1" x14ac:dyDescent="0.4">
      <c r="B8" s="28"/>
      <c r="C8" s="383">
        <f>Tartalom!B3</f>
        <v>44742</v>
      </c>
      <c r="D8" s="383"/>
      <c r="E8" s="383"/>
      <c r="F8" s="383"/>
      <c r="G8" s="383"/>
      <c r="H8" s="383"/>
      <c r="I8" s="383"/>
      <c r="J8" s="383"/>
    </row>
    <row r="9" spans="2:10" ht="15" thickBot="1" x14ac:dyDescent="0.4">
      <c r="C9" s="387" t="s">
        <v>2</v>
      </c>
      <c r="D9" s="406" t="s">
        <v>458</v>
      </c>
      <c r="E9" s="406"/>
      <c r="F9" s="406"/>
      <c r="G9" s="406"/>
      <c r="H9" s="385" t="s">
        <v>459</v>
      </c>
      <c r="I9" s="385" t="s">
        <v>460</v>
      </c>
      <c r="J9" s="385" t="s">
        <v>461</v>
      </c>
    </row>
    <row r="10" spans="2:10" ht="15.75" customHeight="1" thickBot="1" x14ac:dyDescent="0.4">
      <c r="C10" s="407"/>
      <c r="D10" s="217"/>
      <c r="E10" s="406" t="s">
        <v>462</v>
      </c>
      <c r="F10" s="406"/>
      <c r="G10" s="385" t="s">
        <v>463</v>
      </c>
      <c r="H10" s="409"/>
      <c r="I10" s="409"/>
      <c r="J10" s="409"/>
    </row>
    <row r="11" spans="2:10" ht="43.5" customHeight="1" thickBot="1" x14ac:dyDescent="0.4">
      <c r="C11" s="388"/>
      <c r="D11" s="189"/>
      <c r="E11" s="189"/>
      <c r="F11" s="190" t="s">
        <v>454</v>
      </c>
      <c r="G11" s="386"/>
      <c r="H11" s="386"/>
      <c r="I11" s="386"/>
      <c r="J11" s="386"/>
    </row>
    <row r="12" spans="2:10" x14ac:dyDescent="0.35">
      <c r="C12" s="194" t="s">
        <v>464</v>
      </c>
      <c r="D12" s="195">
        <v>30131807.151825</v>
      </c>
      <c r="E12" s="195">
        <v>1161399.6115240001</v>
      </c>
      <c r="F12" s="195">
        <v>1151361.825041</v>
      </c>
      <c r="G12" s="195">
        <v>28831214.463794999</v>
      </c>
      <c r="H12" s="195">
        <v>-1229188.1217420001</v>
      </c>
      <c r="I12" s="218"/>
      <c r="J12" s="195">
        <v>-19639.440923999999</v>
      </c>
    </row>
    <row r="13" spans="2:10" x14ac:dyDescent="0.35">
      <c r="C13" s="216" t="s">
        <v>465</v>
      </c>
      <c r="D13" s="199">
        <v>11781956.448098</v>
      </c>
      <c r="E13" s="199">
        <v>308918.789154</v>
      </c>
      <c r="F13" s="199">
        <v>303553.49561699998</v>
      </c>
      <c r="G13" s="199">
        <v>10512905.3035</v>
      </c>
      <c r="H13" s="199">
        <v>-274601.95717200002</v>
      </c>
      <c r="I13" s="219"/>
      <c r="J13" s="199">
        <v>-9707.7968029999993</v>
      </c>
    </row>
    <row r="14" spans="2:10" x14ac:dyDescent="0.35">
      <c r="C14" s="216" t="s">
        <v>466</v>
      </c>
      <c r="D14" s="199">
        <v>4137503.635729</v>
      </c>
      <c r="E14" s="199">
        <v>189258.536315</v>
      </c>
      <c r="F14" s="199">
        <v>189257.61779700001</v>
      </c>
      <c r="G14" s="199">
        <v>4127921.2782129999</v>
      </c>
      <c r="H14" s="199">
        <v>-221315.67043999999</v>
      </c>
      <c r="I14" s="219"/>
      <c r="J14" s="199">
        <v>0</v>
      </c>
    </row>
    <row r="15" spans="2:10" x14ac:dyDescent="0.35">
      <c r="C15" s="216" t="s">
        <v>467</v>
      </c>
      <c r="D15" s="199">
        <v>2729860.282956</v>
      </c>
      <c r="E15" s="199">
        <v>142393.13688400001</v>
      </c>
      <c r="F15" s="199">
        <v>142391.154572</v>
      </c>
      <c r="G15" s="199">
        <v>2719570.9010219998</v>
      </c>
      <c r="H15" s="199">
        <v>-105666.544612</v>
      </c>
      <c r="I15" s="219"/>
      <c r="J15" s="199">
        <v>-9931.3753419999994</v>
      </c>
    </row>
    <row r="16" spans="2:10" x14ac:dyDescent="0.35">
      <c r="C16" s="216" t="s">
        <v>468</v>
      </c>
      <c r="D16" s="199">
        <v>2658775.9283710001</v>
      </c>
      <c r="E16" s="199">
        <v>61014.014853000001</v>
      </c>
      <c r="F16" s="199">
        <v>61008.865000999998</v>
      </c>
      <c r="G16" s="199">
        <v>2655092.4574000002</v>
      </c>
      <c r="H16" s="199">
        <v>-55477.136734</v>
      </c>
      <c r="I16" s="219"/>
      <c r="J16" s="199">
        <v>0</v>
      </c>
    </row>
    <row r="17" spans="3:10" x14ac:dyDescent="0.35">
      <c r="C17" s="216" t="s">
        <v>469</v>
      </c>
      <c r="D17" s="199">
        <v>1371501.03767</v>
      </c>
      <c r="E17" s="199">
        <v>13016.430533000001</v>
      </c>
      <c r="F17" s="199">
        <v>13016.217537</v>
      </c>
      <c r="G17" s="199">
        <v>1371501.03767</v>
      </c>
      <c r="H17" s="199">
        <v>-17134.651043999998</v>
      </c>
      <c r="I17" s="219"/>
      <c r="J17" s="199">
        <v>0</v>
      </c>
    </row>
    <row r="18" spans="3:10" x14ac:dyDescent="0.35">
      <c r="C18" s="216" t="s">
        <v>470</v>
      </c>
      <c r="D18" s="199">
        <v>1640997.8278950001</v>
      </c>
      <c r="E18" s="199">
        <v>63278.421713999996</v>
      </c>
      <c r="F18" s="199">
        <v>61130.929917000001</v>
      </c>
      <c r="G18" s="199">
        <v>1638826.439884</v>
      </c>
      <c r="H18" s="199">
        <v>-67310.970367000002</v>
      </c>
      <c r="I18" s="219"/>
      <c r="J18" s="199">
        <v>-0.154055</v>
      </c>
    </row>
    <row r="19" spans="3:10" x14ac:dyDescent="0.35">
      <c r="C19" s="220" t="s">
        <v>471</v>
      </c>
      <c r="D19" s="221">
        <v>5811211.9911059961</v>
      </c>
      <c r="E19" s="221">
        <v>383520.28207099997</v>
      </c>
      <c r="F19" s="221">
        <v>381003.54460000002</v>
      </c>
      <c r="G19" s="221">
        <v>5805397.0461059958</v>
      </c>
      <c r="H19" s="221">
        <v>-487681.19137300015</v>
      </c>
      <c r="I19" s="222"/>
      <c r="J19" s="221">
        <v>-0.11472400000275229</v>
      </c>
    </row>
    <row r="20" spans="3:10" x14ac:dyDescent="0.35">
      <c r="C20" s="203" t="s">
        <v>158</v>
      </c>
      <c r="D20" s="199">
        <v>6707896.6606780002</v>
      </c>
      <c r="E20" s="199">
        <v>32649.870899000001</v>
      </c>
      <c r="F20" s="199">
        <v>32648.929360999999</v>
      </c>
      <c r="G20" s="223"/>
      <c r="H20" s="223"/>
      <c r="I20" s="199">
        <v>-68029.063343000002</v>
      </c>
      <c r="J20" s="223"/>
    </row>
    <row r="21" spans="3:10" x14ac:dyDescent="0.35">
      <c r="C21" s="216" t="s">
        <v>465</v>
      </c>
      <c r="D21" s="199">
        <v>2866596.8599</v>
      </c>
      <c r="E21" s="199">
        <v>11900.116416999999</v>
      </c>
      <c r="F21" s="199">
        <v>11900.116416999999</v>
      </c>
      <c r="G21" s="219"/>
      <c r="H21" s="219"/>
      <c r="I21" s="199">
        <v>-0.77879900000000002</v>
      </c>
      <c r="J21" s="219"/>
    </row>
    <row r="22" spans="3:10" x14ac:dyDescent="0.35">
      <c r="C22" s="216" t="s">
        <v>466</v>
      </c>
      <c r="D22" s="199">
        <v>659370.715753</v>
      </c>
      <c r="E22" s="199">
        <v>645.91273899999999</v>
      </c>
      <c r="F22" s="199">
        <v>645.91273899999999</v>
      </c>
      <c r="G22" s="219"/>
      <c r="H22" s="219"/>
      <c r="I22" s="199">
        <v>-7691.4785780000002</v>
      </c>
      <c r="J22" s="219"/>
    </row>
    <row r="23" spans="3:10" x14ac:dyDescent="0.35">
      <c r="C23" s="216" t="s">
        <v>467</v>
      </c>
      <c r="D23" s="199">
        <v>691045.21511500003</v>
      </c>
      <c r="E23" s="199">
        <v>5713.3071630000004</v>
      </c>
      <c r="F23" s="199">
        <v>5712.3656250000004</v>
      </c>
      <c r="G23" s="219"/>
      <c r="H23" s="219"/>
      <c r="I23" s="199">
        <v>0</v>
      </c>
      <c r="J23" s="219"/>
    </row>
    <row r="24" spans="3:10" x14ac:dyDescent="0.35">
      <c r="C24" s="216" t="s">
        <v>468</v>
      </c>
      <c r="D24" s="199">
        <v>532335.57105699996</v>
      </c>
      <c r="E24" s="199">
        <v>3973.972237</v>
      </c>
      <c r="F24" s="199">
        <v>3973.972237</v>
      </c>
      <c r="G24" s="219"/>
      <c r="H24" s="219"/>
      <c r="I24" s="199">
        <v>-22563.491934000001</v>
      </c>
      <c r="J24" s="219"/>
    </row>
    <row r="25" spans="3:10" x14ac:dyDescent="0.35">
      <c r="C25" s="216" t="s">
        <v>472</v>
      </c>
      <c r="D25" s="199">
        <v>563296.33649999998</v>
      </c>
      <c r="E25" s="199">
        <v>1821.989431</v>
      </c>
      <c r="F25" s="199">
        <v>1821.989431</v>
      </c>
      <c r="G25" s="219"/>
      <c r="H25" s="219"/>
      <c r="I25" s="199">
        <v>-5419.7470460000004</v>
      </c>
      <c r="J25" s="219"/>
    </row>
    <row r="26" spans="3:10" x14ac:dyDescent="0.35">
      <c r="C26" s="216" t="s">
        <v>469</v>
      </c>
      <c r="D26" s="199">
        <v>339399.67562599998</v>
      </c>
      <c r="E26" s="199">
        <v>1388.928228</v>
      </c>
      <c r="F26" s="199">
        <v>1388.928228</v>
      </c>
      <c r="G26" s="219"/>
      <c r="H26" s="219"/>
      <c r="I26" s="199">
        <v>-2.3220839999999998</v>
      </c>
      <c r="J26" s="219"/>
    </row>
    <row r="27" spans="3:10" x14ac:dyDescent="0.35">
      <c r="C27" s="216" t="s">
        <v>471</v>
      </c>
      <c r="D27" s="199">
        <v>1055852.286727</v>
      </c>
      <c r="E27" s="199">
        <v>7205.6446840000026</v>
      </c>
      <c r="F27" s="199">
        <v>7205.644683999999</v>
      </c>
      <c r="G27" s="219"/>
      <c r="H27" s="219"/>
      <c r="I27" s="199">
        <v>-32351.244902000006</v>
      </c>
      <c r="J27" s="219"/>
    </row>
    <row r="28" spans="3:10" ht="15" thickBot="1" x14ac:dyDescent="0.4">
      <c r="C28" s="205" t="s">
        <v>15</v>
      </c>
      <c r="D28" s="206">
        <v>36839703.812503003</v>
      </c>
      <c r="E28" s="206">
        <v>1194049.482423</v>
      </c>
      <c r="F28" s="206">
        <v>1184010.754402</v>
      </c>
      <c r="G28" s="206">
        <v>28831214.463794999</v>
      </c>
      <c r="H28" s="206">
        <v>-1229188.1217420001</v>
      </c>
      <c r="I28" s="206">
        <v>-68029.063343000002</v>
      </c>
      <c r="J28" s="206">
        <v>-19639.440923999999</v>
      </c>
    </row>
  </sheetData>
  <sheetProtection algorithmName="SHA-512" hashValue="R05Cs11U2KZJIW0fCca9Lce1kO7r2C7lbFRHxBBt7ZRcEabc1NfPbmw6TUBT02MZe3c5AxNl6uk1Ocr45s6hfA==" saltValue="cJIN+D4XSyNe/c6xbwlYNA==" spinCount="100000" sheet="1" objects="1" scenarios="1"/>
  <mergeCells count="9">
    <mergeCell ref="B6:C6"/>
    <mergeCell ref="C8:J8"/>
    <mergeCell ref="C9:C11"/>
    <mergeCell ref="D9:G9"/>
    <mergeCell ref="H9:H11"/>
    <mergeCell ref="I9:I11"/>
    <mergeCell ref="J9:J11"/>
    <mergeCell ref="E10:F10"/>
    <mergeCell ref="G10:G11"/>
  </mergeCells>
  <hyperlinks>
    <hyperlink ref="B2" location="Tartalom!A1" display="Back to contents page" xr:uid="{26C7E7C8-4BD9-456A-9F20-58C1195CC6A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D6C0-C799-4920-A130-38C6EAA942C6}">
  <sheetPr>
    <tabColor rgb="FF92D050"/>
  </sheetPr>
  <dimension ref="B1:I32"/>
  <sheetViews>
    <sheetView showGridLines="0" zoomScale="85" zoomScaleNormal="85" workbookViewId="0">
      <selection activeCell="D12" sqref="D12:I31"/>
    </sheetView>
  </sheetViews>
  <sheetFormatPr defaultRowHeight="14.5" x14ac:dyDescent="0.35"/>
  <cols>
    <col min="1" max="2" width="4.453125" customWidth="1"/>
    <col min="3" max="3" width="44" customWidth="1"/>
    <col min="4" max="4" width="13.54296875" customWidth="1"/>
    <col min="7" max="7" width="16.26953125" customWidth="1"/>
    <col min="8" max="8" width="14.26953125" customWidth="1"/>
    <col min="9" max="9" width="23.54296875" customWidth="1"/>
  </cols>
  <sheetData>
    <row r="1" spans="2:9" ht="12.75" customHeight="1" x14ac:dyDescent="0.35"/>
    <row r="2" spans="2:9" x14ac:dyDescent="0.35">
      <c r="B2" s="82" t="s">
        <v>0</v>
      </c>
      <c r="C2" s="183"/>
    </row>
    <row r="3" spans="2:9" x14ac:dyDescent="0.35">
      <c r="B3" s="1"/>
      <c r="C3" s="1"/>
    </row>
    <row r="4" spans="2:9" ht="15.5" x14ac:dyDescent="0.35">
      <c r="B4" s="151" t="s">
        <v>473</v>
      </c>
      <c r="C4" s="2"/>
    </row>
    <row r="5" spans="2:9" ht="2.15" customHeight="1" x14ac:dyDescent="0.35">
      <c r="B5" s="1"/>
      <c r="C5" s="1"/>
    </row>
    <row r="6" spans="2:9" ht="2.15" customHeight="1" x14ac:dyDescent="0.35">
      <c r="B6" s="396"/>
      <c r="C6" s="396"/>
    </row>
    <row r="7" spans="2:9" ht="2.15" customHeight="1" x14ac:dyDescent="0.35">
      <c r="B7" s="152"/>
      <c r="C7" s="153"/>
    </row>
    <row r="8" spans="2:9" ht="15" thickBot="1" x14ac:dyDescent="0.4">
      <c r="B8" s="28"/>
      <c r="C8" s="383">
        <f>Tartalom!B3</f>
        <v>44742</v>
      </c>
      <c r="D8" s="383"/>
      <c r="E8" s="383"/>
      <c r="F8" s="383"/>
      <c r="G8" s="383"/>
      <c r="H8" s="383"/>
      <c r="I8" s="383"/>
    </row>
    <row r="9" spans="2:9" ht="15" thickBot="1" x14ac:dyDescent="0.4">
      <c r="C9" s="387" t="s">
        <v>2</v>
      </c>
      <c r="D9" s="406" t="s">
        <v>458</v>
      </c>
      <c r="E9" s="406"/>
      <c r="F9" s="406"/>
      <c r="G9" s="406"/>
      <c r="H9" s="385" t="s">
        <v>459</v>
      </c>
      <c r="I9" s="385" t="s">
        <v>461</v>
      </c>
    </row>
    <row r="10" spans="2:9" ht="15.75" customHeight="1" thickBot="1" x14ac:dyDescent="0.4">
      <c r="C10" s="407"/>
      <c r="D10" s="224"/>
      <c r="E10" s="422" t="s">
        <v>462</v>
      </c>
      <c r="F10" s="422"/>
      <c r="G10" s="409" t="s">
        <v>463</v>
      </c>
      <c r="H10" s="409"/>
      <c r="I10" s="409"/>
    </row>
    <row r="11" spans="2:9" ht="43.5" customHeight="1" thickBot="1" x14ac:dyDescent="0.4">
      <c r="C11" s="388"/>
      <c r="D11" s="189"/>
      <c r="E11" s="189"/>
      <c r="F11" s="190" t="s">
        <v>454</v>
      </c>
      <c r="G11" s="386"/>
      <c r="H11" s="386"/>
      <c r="I11" s="386"/>
    </row>
    <row r="12" spans="2:9" x14ac:dyDescent="0.35">
      <c r="C12" s="215" t="s">
        <v>474</v>
      </c>
      <c r="D12" s="195">
        <v>600753.49522899999</v>
      </c>
      <c r="E12" s="195">
        <v>18495.176307000002</v>
      </c>
      <c r="F12" s="195">
        <v>18256.24119029595</v>
      </c>
      <c r="G12" s="195">
        <v>600740.99811699998</v>
      </c>
      <c r="H12" s="195">
        <v>-22302.313522</v>
      </c>
      <c r="I12" s="195">
        <v>0</v>
      </c>
    </row>
    <row r="13" spans="2:9" x14ac:dyDescent="0.35">
      <c r="C13" s="216" t="s">
        <v>475</v>
      </c>
      <c r="D13" s="199">
        <v>76237.345791999993</v>
      </c>
      <c r="E13" s="199">
        <v>1744.0755160000001</v>
      </c>
      <c r="F13" s="199">
        <v>1721.5441878288589</v>
      </c>
      <c r="G13" s="199">
        <v>76237.345791999993</v>
      </c>
      <c r="H13" s="199">
        <v>-2438.3637749999998</v>
      </c>
      <c r="I13" s="199">
        <v>0</v>
      </c>
    </row>
    <row r="14" spans="2:9" x14ac:dyDescent="0.35">
      <c r="C14" s="216" t="s">
        <v>476</v>
      </c>
      <c r="D14" s="199">
        <v>1435932.405759</v>
      </c>
      <c r="E14" s="199">
        <v>71848.979646000007</v>
      </c>
      <c r="F14" s="199">
        <v>70920.77847333606</v>
      </c>
      <c r="G14" s="199">
        <v>1435922.225115</v>
      </c>
      <c r="H14" s="199">
        <v>-73179.423735000004</v>
      </c>
      <c r="I14" s="199">
        <v>0</v>
      </c>
    </row>
    <row r="15" spans="2:9" x14ac:dyDescent="0.35">
      <c r="C15" s="216" t="s">
        <v>477</v>
      </c>
      <c r="D15" s="199">
        <v>473022.39897500002</v>
      </c>
      <c r="E15" s="199">
        <v>3479.2200560000001</v>
      </c>
      <c r="F15" s="199">
        <v>3434.2727769732628</v>
      </c>
      <c r="G15" s="199">
        <v>472945.70984700002</v>
      </c>
      <c r="H15" s="199">
        <v>-8047.7546810000003</v>
      </c>
      <c r="I15" s="199">
        <v>0</v>
      </c>
    </row>
    <row r="16" spans="2:9" x14ac:dyDescent="0.35">
      <c r="C16" s="216" t="s">
        <v>478</v>
      </c>
      <c r="D16" s="199">
        <v>51068.095974000003</v>
      </c>
      <c r="E16" s="199">
        <v>588.866533</v>
      </c>
      <c r="F16" s="199">
        <v>581.25909571743614</v>
      </c>
      <c r="G16" s="199">
        <v>51068.095974000003</v>
      </c>
      <c r="H16" s="199">
        <v>-1593.190022</v>
      </c>
      <c r="I16" s="199">
        <v>0</v>
      </c>
    </row>
    <row r="17" spans="3:9" x14ac:dyDescent="0.35">
      <c r="C17" s="216" t="s">
        <v>479</v>
      </c>
      <c r="D17" s="199">
        <v>613010.51011999999</v>
      </c>
      <c r="E17" s="199">
        <v>35343.998077999997</v>
      </c>
      <c r="F17" s="199">
        <v>34887.396736905546</v>
      </c>
      <c r="G17" s="199">
        <v>606327.59518900001</v>
      </c>
      <c r="H17" s="199">
        <v>-23660.876919999999</v>
      </c>
      <c r="I17" s="199">
        <v>-6682.9149310000003</v>
      </c>
    </row>
    <row r="18" spans="3:9" x14ac:dyDescent="0.35">
      <c r="C18" s="216" t="s">
        <v>480</v>
      </c>
      <c r="D18" s="199">
        <v>1902222.7673200001</v>
      </c>
      <c r="E18" s="199">
        <v>65258.649157</v>
      </c>
      <c r="F18" s="199">
        <v>64415.587015095742</v>
      </c>
      <c r="G18" s="199">
        <v>1902175.1596250001</v>
      </c>
      <c r="H18" s="199">
        <v>-82925.831458999994</v>
      </c>
      <c r="I18" s="199">
        <v>0</v>
      </c>
    </row>
    <row r="19" spans="3:9" x14ac:dyDescent="0.35">
      <c r="C19" s="216" t="s">
        <v>481</v>
      </c>
      <c r="D19" s="199">
        <v>521683.23289300001</v>
      </c>
      <c r="E19" s="199">
        <v>26013.428581</v>
      </c>
      <c r="F19" s="199">
        <v>25677.366815991507</v>
      </c>
      <c r="G19" s="199">
        <v>521673.039109</v>
      </c>
      <c r="H19" s="199">
        <v>-22194.015797</v>
      </c>
      <c r="I19" s="199">
        <v>0</v>
      </c>
    </row>
    <row r="20" spans="3:9" x14ac:dyDescent="0.35">
      <c r="C20" s="216" t="s">
        <v>482</v>
      </c>
      <c r="D20" s="199">
        <v>417562.36836700002</v>
      </c>
      <c r="E20" s="199">
        <v>15231.442080000001</v>
      </c>
      <c r="F20" s="199">
        <v>15034.670428270552</v>
      </c>
      <c r="G20" s="199">
        <v>417505.58701000002</v>
      </c>
      <c r="H20" s="199">
        <v>-43506.275980999999</v>
      </c>
      <c r="I20" s="199">
        <v>0</v>
      </c>
    </row>
    <row r="21" spans="3:9" x14ac:dyDescent="0.35">
      <c r="C21" s="216" t="s">
        <v>483</v>
      </c>
      <c r="D21" s="199">
        <v>238828.72899100001</v>
      </c>
      <c r="E21" s="199">
        <v>5875.3201349999999</v>
      </c>
      <c r="F21" s="199">
        <v>5799.41816581474</v>
      </c>
      <c r="G21" s="199">
        <v>238828.72899100001</v>
      </c>
      <c r="H21" s="199">
        <v>-5733.5161559999997</v>
      </c>
      <c r="I21" s="199">
        <v>0</v>
      </c>
    </row>
    <row r="22" spans="3:9" x14ac:dyDescent="0.35">
      <c r="C22" s="216" t="s">
        <v>484</v>
      </c>
      <c r="D22" s="199">
        <v>183090.422961</v>
      </c>
      <c r="E22" s="199">
        <v>2735.9430259999999</v>
      </c>
      <c r="F22" s="199">
        <v>2700.5979795207454</v>
      </c>
      <c r="G22" s="199">
        <v>182269.05342099999</v>
      </c>
      <c r="H22" s="199">
        <v>-3700.6384400000002</v>
      </c>
      <c r="I22" s="199">
        <v>0</v>
      </c>
    </row>
    <row r="23" spans="3:9" x14ac:dyDescent="0.35">
      <c r="C23" s="216" t="s">
        <v>485</v>
      </c>
      <c r="D23" s="199">
        <v>976675.644569</v>
      </c>
      <c r="E23" s="199">
        <v>22020.251345000001</v>
      </c>
      <c r="F23" s="199">
        <v>21735.776558837581</v>
      </c>
      <c r="G23" s="199">
        <v>976631.63210799999</v>
      </c>
      <c r="H23" s="199">
        <v>-39092.064937000003</v>
      </c>
      <c r="I23" s="199">
        <v>0</v>
      </c>
    </row>
    <row r="24" spans="3:9" x14ac:dyDescent="0.35">
      <c r="C24" s="216" t="s">
        <v>486</v>
      </c>
      <c r="D24" s="199">
        <v>224707.12491400001</v>
      </c>
      <c r="E24" s="199">
        <v>12450.981228000001</v>
      </c>
      <c r="F24" s="199">
        <v>12290.129738757038</v>
      </c>
      <c r="G24" s="199">
        <v>221156.692503</v>
      </c>
      <c r="H24" s="199">
        <v>-6448.7850049999997</v>
      </c>
      <c r="I24" s="199">
        <v>-3248.460411</v>
      </c>
    </row>
    <row r="25" spans="3:9" x14ac:dyDescent="0.35">
      <c r="C25" s="216" t="s">
        <v>487</v>
      </c>
      <c r="D25" s="199">
        <v>255765.101968</v>
      </c>
      <c r="E25" s="199">
        <v>9762.1765460000006</v>
      </c>
      <c r="F25" s="199">
        <v>9636.0611333331181</v>
      </c>
      <c r="G25" s="199">
        <v>255765.101968</v>
      </c>
      <c r="H25" s="199">
        <v>-9406.020246</v>
      </c>
      <c r="I25" s="199">
        <v>0</v>
      </c>
    </row>
    <row r="26" spans="3:9" x14ac:dyDescent="0.35">
      <c r="C26" s="216" t="s">
        <v>488</v>
      </c>
      <c r="D26" s="199">
        <v>613.39137600000004</v>
      </c>
      <c r="E26" s="199">
        <v>3.1330450000000001</v>
      </c>
      <c r="F26" s="199">
        <v>3.0925698804181065</v>
      </c>
      <c r="G26" s="199">
        <v>613.39137600000004</v>
      </c>
      <c r="H26" s="199">
        <v>-9.8636949999999999</v>
      </c>
      <c r="I26" s="199">
        <v>0</v>
      </c>
    </row>
    <row r="27" spans="3:9" x14ac:dyDescent="0.35">
      <c r="C27" s="216" t="s">
        <v>489</v>
      </c>
      <c r="D27" s="199">
        <v>12732.614899</v>
      </c>
      <c r="E27" s="199">
        <v>346.17626899999999</v>
      </c>
      <c r="F27" s="199">
        <v>341.70409388467652</v>
      </c>
      <c r="G27" s="199">
        <v>12732.614899</v>
      </c>
      <c r="H27" s="199">
        <v>-423.33215300000001</v>
      </c>
      <c r="I27" s="199">
        <v>0</v>
      </c>
    </row>
    <row r="28" spans="3:9" x14ac:dyDescent="0.35">
      <c r="C28" s="216" t="s">
        <v>490</v>
      </c>
      <c r="D28" s="199">
        <v>55581.917581000002</v>
      </c>
      <c r="E28" s="199">
        <v>1385.9036619999999</v>
      </c>
      <c r="F28" s="199">
        <v>1367.9994772696707</v>
      </c>
      <c r="G28" s="199">
        <v>55577.537908999999</v>
      </c>
      <c r="H28" s="199">
        <v>-1560.176925</v>
      </c>
      <c r="I28" s="199">
        <v>0</v>
      </c>
    </row>
    <row r="29" spans="3:9" x14ac:dyDescent="0.35">
      <c r="C29" s="216" t="s">
        <v>491</v>
      </c>
      <c r="D29" s="199">
        <v>19361.916813</v>
      </c>
      <c r="E29" s="199">
        <v>956.58317099999999</v>
      </c>
      <c r="F29" s="199">
        <v>944.22528331046726</v>
      </c>
      <c r="G29" s="199">
        <v>19361.916813</v>
      </c>
      <c r="H29" s="199">
        <v>-1089.0515419999999</v>
      </c>
      <c r="I29" s="199">
        <v>0</v>
      </c>
    </row>
    <row r="30" spans="3:9" x14ac:dyDescent="0.35">
      <c r="C30" s="216" t="s">
        <v>492</v>
      </c>
      <c r="D30" s="199">
        <v>262021.73884599999</v>
      </c>
      <c r="E30" s="199">
        <v>28914.239072</v>
      </c>
      <c r="F30" s="199">
        <v>28540.702373976619</v>
      </c>
      <c r="G30" s="199">
        <v>262009.07283600001</v>
      </c>
      <c r="H30" s="199">
        <v>-44811.588658000001</v>
      </c>
      <c r="I30" s="199">
        <v>-2.565312</v>
      </c>
    </row>
    <row r="31" spans="3:9" ht="15" thickBot="1" x14ac:dyDescent="0.4">
      <c r="C31" s="205" t="s">
        <v>15</v>
      </c>
      <c r="D31" s="206">
        <v>8320871.2233469998</v>
      </c>
      <c r="E31" s="206">
        <v>322454.54345300002</v>
      </c>
      <c r="F31" s="206">
        <v>318288.82409500005</v>
      </c>
      <c r="G31" s="206">
        <v>8309541.4986020001</v>
      </c>
      <c r="H31" s="206">
        <v>-392123.08364899998</v>
      </c>
      <c r="I31" s="206">
        <v>-9933.940654</v>
      </c>
    </row>
    <row r="32" spans="3:9" x14ac:dyDescent="0.35">
      <c r="C32" s="225"/>
    </row>
  </sheetData>
  <sheetProtection algorithmName="SHA-512" hashValue="CEjJyaL4rcXnBFBXcO14QBBCbGtEk1ZYAiwdnivdGLYYtj8S7fHEBeD46X2rT1JYGyOeawebFLn4Ruy5oHE0tQ==" saltValue="vWM+3NatrjYlLWfc3K87Hg==" spinCount="100000" sheet="1" objects="1" scenarios="1"/>
  <mergeCells count="8">
    <mergeCell ref="B6:C6"/>
    <mergeCell ref="C8:I8"/>
    <mergeCell ref="C9:C11"/>
    <mergeCell ref="D9:G9"/>
    <mergeCell ref="H9:H11"/>
    <mergeCell ref="I9:I11"/>
    <mergeCell ref="E10:F10"/>
    <mergeCell ref="G10:G11"/>
  </mergeCells>
  <hyperlinks>
    <hyperlink ref="B2" location="Tartalom!A1" display="Back to contents page" xr:uid="{5D1230BB-51AC-4264-8FDD-F9969D7D6382}"/>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47AE-9FA2-43FF-801C-02EF57321871}">
  <sheetPr>
    <tabColor rgb="FF92D050"/>
  </sheetPr>
  <dimension ref="B1:E19"/>
  <sheetViews>
    <sheetView showGridLines="0" workbookViewId="0">
      <selection activeCell="D11" sqref="D11:E19"/>
    </sheetView>
  </sheetViews>
  <sheetFormatPr defaultRowHeight="14.5" x14ac:dyDescent="0.35"/>
  <cols>
    <col min="1" max="2" width="4.453125" customWidth="1"/>
    <col min="3" max="3" width="44" customWidth="1"/>
    <col min="4" max="5" width="16.26953125" customWidth="1"/>
  </cols>
  <sheetData>
    <row r="1" spans="2:5" ht="12.75" customHeight="1" x14ac:dyDescent="0.35"/>
    <row r="2" spans="2:5" x14ac:dyDescent="0.35">
      <c r="B2" s="82" t="s">
        <v>0</v>
      </c>
      <c r="C2" s="183"/>
    </row>
    <row r="3" spans="2:5" x14ac:dyDescent="0.35">
      <c r="B3" s="1"/>
      <c r="C3" s="1"/>
    </row>
    <row r="4" spans="2:5" ht="15.5" x14ac:dyDescent="0.35">
      <c r="B4" s="151" t="s">
        <v>493</v>
      </c>
      <c r="C4" s="2"/>
    </row>
    <row r="5" spans="2:5" ht="2.15" customHeight="1" x14ac:dyDescent="0.35">
      <c r="B5" s="1"/>
      <c r="C5" s="1"/>
    </row>
    <row r="6" spans="2:5" ht="2.15" customHeight="1" x14ac:dyDescent="0.35">
      <c r="B6" s="396"/>
      <c r="C6" s="396"/>
    </row>
    <row r="7" spans="2:5" ht="2.15" customHeight="1" x14ac:dyDescent="0.35">
      <c r="B7" s="152"/>
      <c r="C7" s="153"/>
    </row>
    <row r="8" spans="2:5" ht="15" thickBot="1" x14ac:dyDescent="0.4">
      <c r="B8" s="28"/>
      <c r="C8" s="383">
        <f>Tartalom!B3</f>
        <v>44742</v>
      </c>
      <c r="D8" s="383"/>
      <c r="E8" s="383"/>
    </row>
    <row r="9" spans="2:5" ht="15.75" customHeight="1" thickBot="1" x14ac:dyDescent="0.4">
      <c r="C9" s="423" t="s">
        <v>2</v>
      </c>
      <c r="D9" s="425" t="s">
        <v>494</v>
      </c>
      <c r="E9" s="425"/>
    </row>
    <row r="10" spans="2:5" ht="34.5" customHeight="1" thickBot="1" x14ac:dyDescent="0.4">
      <c r="C10" s="424"/>
      <c r="D10" s="226" t="s">
        <v>495</v>
      </c>
      <c r="E10" s="227" t="s">
        <v>496</v>
      </c>
    </row>
    <row r="11" spans="2:5" ht="15.75" customHeight="1" x14ac:dyDescent="0.35">
      <c r="C11" s="228" t="s">
        <v>497</v>
      </c>
      <c r="D11" s="229">
        <v>0</v>
      </c>
      <c r="E11" s="229">
        <v>0</v>
      </c>
    </row>
    <row r="12" spans="2:5" x14ac:dyDescent="0.35">
      <c r="C12" s="230" t="s">
        <v>498</v>
      </c>
      <c r="D12" s="231">
        <v>7584.4755009999999</v>
      </c>
      <c r="E12" s="231">
        <v>-2561.4871480000002</v>
      </c>
    </row>
    <row r="13" spans="2:5" x14ac:dyDescent="0.35">
      <c r="C13" s="232" t="s">
        <v>499</v>
      </c>
      <c r="D13" s="233">
        <v>3692.480587</v>
      </c>
      <c r="E13" s="233">
        <v>-996.50709600000005</v>
      </c>
    </row>
    <row r="14" spans="2:5" x14ac:dyDescent="0.35">
      <c r="C14" s="232" t="s">
        <v>500</v>
      </c>
      <c r="D14" s="233">
        <v>2788.5324190000001</v>
      </c>
      <c r="E14" s="233">
        <v>-1315.079909</v>
      </c>
    </row>
    <row r="15" spans="2:5" x14ac:dyDescent="0.35">
      <c r="C15" s="232" t="s">
        <v>501</v>
      </c>
      <c r="D15" s="233">
        <v>874.52996399999995</v>
      </c>
      <c r="E15" s="233">
        <v>-240.10818800000001</v>
      </c>
    </row>
    <row r="16" spans="2:5" x14ac:dyDescent="0.35">
      <c r="C16" s="232" t="s">
        <v>502</v>
      </c>
      <c r="D16" s="231">
        <v>0</v>
      </c>
      <c r="E16" s="233">
        <v>0</v>
      </c>
    </row>
    <row r="17" spans="3:5" x14ac:dyDescent="0.35">
      <c r="C17" s="232" t="s">
        <v>503</v>
      </c>
      <c r="D17" s="231">
        <v>228.93253100000001</v>
      </c>
      <c r="E17" s="231">
        <v>-9.7919549999999997</v>
      </c>
    </row>
    <row r="18" spans="3:5" ht="15" thickBot="1" x14ac:dyDescent="0.4">
      <c r="C18" s="234" t="s">
        <v>15</v>
      </c>
      <c r="D18" s="235">
        <v>7584.4755009999999</v>
      </c>
      <c r="E18" s="235">
        <v>-2561.4871480000002</v>
      </c>
    </row>
    <row r="19" spans="3:5" x14ac:dyDescent="0.35">
      <c r="C19" s="225"/>
    </row>
  </sheetData>
  <sheetProtection algorithmName="SHA-512" hashValue="ceZer9FktBRu7SjgAnZ2CifnqCqDW9ZQmowSwGGkTuO9Hy8ZuLuno6BclWo3j9YyR8oCT8KLjLrYx72kDcsN5g==" saltValue="EUyD+E1LJB7voVhfXVYxrg==" spinCount="100000" sheet="1" objects="1" scenarios="1"/>
  <mergeCells count="4">
    <mergeCell ref="B6:C6"/>
    <mergeCell ref="C8:E8"/>
    <mergeCell ref="C9:C10"/>
    <mergeCell ref="D9:E9"/>
  </mergeCells>
  <hyperlinks>
    <hyperlink ref="B2" location="Tartalom!A1" display="Back to contents page" xr:uid="{8A72672D-193D-4572-9F4C-75AB0529E567}"/>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C090-F7F0-4602-A30C-680B966F5FC2}">
  <sheetPr>
    <tabColor rgb="FF92D050"/>
  </sheetPr>
  <dimension ref="B1:J21"/>
  <sheetViews>
    <sheetView showGridLines="0" zoomScaleNormal="100" workbookViewId="0">
      <selection activeCell="D11" sqref="D11:J21"/>
    </sheetView>
  </sheetViews>
  <sheetFormatPr defaultRowHeight="14.5" x14ac:dyDescent="0.35"/>
  <cols>
    <col min="1" max="1" width="4.453125" customWidth="1"/>
    <col min="2" max="2" width="5.7265625" customWidth="1"/>
    <col min="3" max="3" width="64" customWidth="1"/>
    <col min="4" max="5" width="18.26953125" customWidth="1"/>
    <col min="6" max="6" width="16.26953125" customWidth="1"/>
    <col min="7" max="7" width="14.7265625" customWidth="1"/>
    <col min="8" max="8" width="12.7265625" customWidth="1"/>
    <col min="9" max="9" width="17.54296875" customWidth="1"/>
    <col min="10" max="10" width="12.7265625" customWidth="1"/>
  </cols>
  <sheetData>
    <row r="1" spans="2:10" ht="12.75" customHeight="1" x14ac:dyDescent="0.35"/>
    <row r="2" spans="2:10" x14ac:dyDescent="0.35">
      <c r="B2" s="82" t="s">
        <v>0</v>
      </c>
      <c r="C2" s="183"/>
    </row>
    <row r="3" spans="2:10" x14ac:dyDescent="0.35">
      <c r="B3" s="1"/>
      <c r="C3" s="1"/>
    </row>
    <row r="4" spans="2:10" ht="15.5" x14ac:dyDescent="0.35">
      <c r="B4" s="151" t="s">
        <v>504</v>
      </c>
      <c r="C4" s="2"/>
    </row>
    <row r="5" spans="2:10" x14ac:dyDescent="0.35">
      <c r="B5" s="1"/>
      <c r="C5" s="1"/>
    </row>
    <row r="6" spans="2:10" x14ac:dyDescent="0.35">
      <c r="B6" s="396" t="s">
        <v>505</v>
      </c>
      <c r="C6" s="396"/>
      <c r="D6" s="396"/>
      <c r="E6" s="396"/>
      <c r="F6" s="396"/>
      <c r="G6" s="396"/>
      <c r="H6" s="396"/>
      <c r="I6" s="396"/>
    </row>
    <row r="7" spans="2:10" x14ac:dyDescent="0.35">
      <c r="B7" s="152"/>
      <c r="C7" s="153"/>
    </row>
    <row r="8" spans="2:10" ht="15" thickBot="1" x14ac:dyDescent="0.4">
      <c r="B8" s="28"/>
      <c r="C8" s="383">
        <f>Tartalom!B3</f>
        <v>44742</v>
      </c>
      <c r="D8" s="383"/>
      <c r="E8" s="383"/>
      <c r="F8" s="383"/>
      <c r="G8" s="383"/>
      <c r="H8" s="383"/>
      <c r="I8" s="383"/>
      <c r="J8" s="383"/>
    </row>
    <row r="9" spans="2:10" ht="49.5" customHeight="1" x14ac:dyDescent="0.35">
      <c r="B9" s="236"/>
      <c r="C9" s="237" t="s">
        <v>506</v>
      </c>
      <c r="D9" s="426" t="s">
        <v>507</v>
      </c>
      <c r="E9" s="426" t="s">
        <v>508</v>
      </c>
      <c r="F9" s="428" t="s">
        <v>509</v>
      </c>
      <c r="G9" s="428" t="s">
        <v>510</v>
      </c>
      <c r="H9" s="426" t="s">
        <v>511</v>
      </c>
      <c r="I9" s="423" t="s">
        <v>512</v>
      </c>
      <c r="J9" s="426" t="s">
        <v>513</v>
      </c>
    </row>
    <row r="10" spans="2:10" ht="45" customHeight="1" thickBot="1" x14ac:dyDescent="0.4">
      <c r="B10" s="32"/>
      <c r="C10" s="238" t="s">
        <v>2</v>
      </c>
      <c r="D10" s="427"/>
      <c r="E10" s="427"/>
      <c r="F10" s="429"/>
      <c r="G10" s="429"/>
      <c r="H10" s="427"/>
      <c r="I10" s="424"/>
      <c r="J10" s="427"/>
    </row>
    <row r="11" spans="2:10" x14ac:dyDescent="0.35">
      <c r="B11" s="239" t="s">
        <v>514</v>
      </c>
      <c r="C11" s="230" t="s">
        <v>515</v>
      </c>
      <c r="D11" s="240">
        <v>0</v>
      </c>
      <c r="E11" s="240">
        <v>0</v>
      </c>
      <c r="F11" s="241"/>
      <c r="G11" s="242">
        <v>1.4</v>
      </c>
      <c r="H11" s="231">
        <v>0</v>
      </c>
      <c r="I11" s="231">
        <v>0</v>
      </c>
      <c r="J11" s="231">
        <v>0</v>
      </c>
    </row>
    <row r="12" spans="2:10" x14ac:dyDescent="0.35">
      <c r="B12" s="243" t="s">
        <v>516</v>
      </c>
      <c r="C12" s="230" t="s">
        <v>517</v>
      </c>
      <c r="D12" s="240">
        <v>0</v>
      </c>
      <c r="E12" s="240">
        <v>0</v>
      </c>
      <c r="F12" s="241"/>
      <c r="G12" s="242">
        <v>1.4</v>
      </c>
      <c r="H12" s="231">
        <v>0</v>
      </c>
      <c r="I12" s="231">
        <v>0</v>
      </c>
      <c r="J12" s="231">
        <v>0</v>
      </c>
    </row>
    <row r="13" spans="2:10" x14ac:dyDescent="0.35">
      <c r="B13" s="73">
        <v>1</v>
      </c>
      <c r="C13" s="230" t="s">
        <v>518</v>
      </c>
      <c r="D13" s="240">
        <v>181371.16262700001</v>
      </c>
      <c r="E13" s="240">
        <v>73967.546715999997</v>
      </c>
      <c r="F13" s="241"/>
      <c r="G13" s="242">
        <v>1.4</v>
      </c>
      <c r="H13" s="231">
        <v>449890.30754399998</v>
      </c>
      <c r="I13" s="231">
        <v>449890.30754399998</v>
      </c>
      <c r="J13" s="231">
        <v>253248.68085</v>
      </c>
    </row>
    <row r="14" spans="2:10" ht="26.25" customHeight="1" x14ac:dyDescent="0.35">
      <c r="B14" s="73">
        <v>2</v>
      </c>
      <c r="C14" s="244" t="s">
        <v>519</v>
      </c>
      <c r="D14" s="245"/>
      <c r="E14" s="241"/>
      <c r="F14" s="231">
        <v>0</v>
      </c>
      <c r="G14" s="231">
        <v>0</v>
      </c>
      <c r="H14" s="231">
        <v>0</v>
      </c>
      <c r="I14" s="231">
        <v>0</v>
      </c>
      <c r="J14" s="231">
        <v>0</v>
      </c>
    </row>
    <row r="15" spans="2:10" x14ac:dyDescent="0.35">
      <c r="B15" s="73" t="s">
        <v>520</v>
      </c>
      <c r="C15" s="246" t="s">
        <v>521</v>
      </c>
      <c r="D15" s="245"/>
      <c r="E15" s="241"/>
      <c r="F15" s="231">
        <v>0</v>
      </c>
      <c r="G15" s="241"/>
      <c r="H15" s="231">
        <v>0</v>
      </c>
      <c r="I15" s="231">
        <v>0</v>
      </c>
      <c r="J15" s="231">
        <v>0</v>
      </c>
    </row>
    <row r="16" spans="2:10" x14ac:dyDescent="0.35">
      <c r="B16" s="73" t="s">
        <v>522</v>
      </c>
      <c r="C16" s="246" t="s">
        <v>523</v>
      </c>
      <c r="D16" s="241"/>
      <c r="E16" s="241"/>
      <c r="F16" s="231">
        <v>0</v>
      </c>
      <c r="G16" s="241"/>
      <c r="H16" s="231">
        <v>0</v>
      </c>
      <c r="I16" s="231">
        <v>0</v>
      </c>
      <c r="J16" s="231">
        <v>0</v>
      </c>
    </row>
    <row r="17" spans="2:10" x14ac:dyDescent="0.35">
      <c r="B17" s="73" t="s">
        <v>524</v>
      </c>
      <c r="C17" s="246" t="s">
        <v>525</v>
      </c>
      <c r="D17" s="241"/>
      <c r="E17" s="241"/>
      <c r="F17" s="231">
        <v>0</v>
      </c>
      <c r="G17" s="241"/>
      <c r="H17" s="231">
        <v>0</v>
      </c>
      <c r="I17" s="231">
        <v>0</v>
      </c>
      <c r="J17" s="231">
        <v>0</v>
      </c>
    </row>
    <row r="18" spans="2:10" ht="25.5" customHeight="1" x14ac:dyDescent="0.35">
      <c r="B18" s="73">
        <v>3</v>
      </c>
      <c r="C18" s="244" t="s">
        <v>526</v>
      </c>
      <c r="D18" s="241"/>
      <c r="E18" s="241"/>
      <c r="F18" s="241"/>
      <c r="G18" s="241"/>
      <c r="H18" s="231">
        <v>0</v>
      </c>
      <c r="I18" s="231">
        <v>0</v>
      </c>
      <c r="J18" s="231">
        <v>0</v>
      </c>
    </row>
    <row r="19" spans="2:10" ht="22.5" customHeight="1" x14ac:dyDescent="0.35">
      <c r="B19" s="73">
        <v>4</v>
      </c>
      <c r="C19" s="244" t="s">
        <v>527</v>
      </c>
      <c r="D19" s="241"/>
      <c r="E19" s="241"/>
      <c r="F19" s="241"/>
      <c r="G19" s="241"/>
      <c r="H19" s="231">
        <v>843297.90649299999</v>
      </c>
      <c r="I19" s="231">
        <v>48579.589772695195</v>
      </c>
      <c r="J19" s="231">
        <v>11625.93577464093</v>
      </c>
    </row>
    <row r="20" spans="2:10" x14ac:dyDescent="0.35">
      <c r="B20" s="73">
        <v>5</v>
      </c>
      <c r="C20" s="244" t="s">
        <v>528</v>
      </c>
      <c r="D20" s="241"/>
      <c r="E20" s="241"/>
      <c r="F20" s="241"/>
      <c r="G20" s="241"/>
      <c r="H20" s="231">
        <v>0</v>
      </c>
      <c r="I20" s="231">
        <v>0</v>
      </c>
      <c r="J20" s="231">
        <v>0</v>
      </c>
    </row>
    <row r="21" spans="2:10" ht="15" thickBot="1" x14ac:dyDescent="0.4">
      <c r="B21" s="74">
        <v>6</v>
      </c>
      <c r="C21" s="234" t="s">
        <v>15</v>
      </c>
      <c r="D21" s="247"/>
      <c r="E21" s="247"/>
      <c r="F21" s="247"/>
      <c r="G21" s="247"/>
      <c r="H21" s="248">
        <v>1293188.214037</v>
      </c>
      <c r="I21" s="248">
        <v>498469.89731669519</v>
      </c>
      <c r="J21" s="248">
        <v>264874.61662464094</v>
      </c>
    </row>
  </sheetData>
  <sheetProtection algorithmName="SHA-512" hashValue="03Nx+BqTjZ/x/nc57N3B3/aQMfnMfmZgN217Sfp/IFqt/TjVPmSueYrCz+jTFo9j29FKs2k4kHljLDcYHfVs5A==" saltValue="R7EN84ddpRMu30C/2bhxOA==" spinCount="100000" sheet="1" objects="1" scenarios="1"/>
  <mergeCells count="9">
    <mergeCell ref="B6:I6"/>
    <mergeCell ref="C8:J8"/>
    <mergeCell ref="D9:D10"/>
    <mergeCell ref="E9:E10"/>
    <mergeCell ref="F9:F10"/>
    <mergeCell ref="G9:G10"/>
    <mergeCell ref="H9:H10"/>
    <mergeCell ref="I9:I10"/>
    <mergeCell ref="J9:J10"/>
  </mergeCells>
  <hyperlinks>
    <hyperlink ref="B2" location="Tartalom!A1" display="Back to contents page" xr:uid="{55F8781F-AF69-438C-A0A1-3A04E0CDA6BD}"/>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E52BB-BF7B-45B4-A712-EA0C2DF19CC1}">
  <sheetPr>
    <tabColor rgb="FF92D050"/>
  </sheetPr>
  <dimension ref="B1:E19"/>
  <sheetViews>
    <sheetView showGridLines="0" workbookViewId="0">
      <selection activeCell="D11" sqref="D11:E16"/>
    </sheetView>
  </sheetViews>
  <sheetFormatPr defaultRowHeight="14.5" x14ac:dyDescent="0.35"/>
  <cols>
    <col min="1" max="1" width="4.453125" customWidth="1"/>
    <col min="2" max="2" width="5" customWidth="1"/>
    <col min="3" max="3" width="60.26953125" customWidth="1"/>
    <col min="4" max="5" width="18.26953125" customWidth="1"/>
  </cols>
  <sheetData>
    <row r="1" spans="2:5" ht="12.75" customHeight="1" x14ac:dyDescent="0.35"/>
    <row r="2" spans="2:5" x14ac:dyDescent="0.35">
      <c r="B2" s="82" t="s">
        <v>0</v>
      </c>
      <c r="C2" s="183"/>
    </row>
    <row r="3" spans="2:5" x14ac:dyDescent="0.35">
      <c r="B3" s="1"/>
      <c r="C3" s="1"/>
    </row>
    <row r="4" spans="2:5" ht="15.5" x14ac:dyDescent="0.35">
      <c r="B4" s="151" t="s">
        <v>529</v>
      </c>
      <c r="C4" s="2"/>
    </row>
    <row r="5" spans="2:5" ht="2.15" customHeight="1" x14ac:dyDescent="0.35">
      <c r="B5" s="1"/>
      <c r="C5" s="1"/>
    </row>
    <row r="6" spans="2:5" ht="2.15" customHeight="1" x14ac:dyDescent="0.35">
      <c r="B6" s="396"/>
      <c r="C6" s="396"/>
      <c r="D6" s="396"/>
      <c r="E6" s="396"/>
    </row>
    <row r="7" spans="2:5" ht="2.15" customHeight="1" x14ac:dyDescent="0.35">
      <c r="B7" s="152"/>
      <c r="C7" s="153"/>
    </row>
    <row r="8" spans="2:5" ht="15" thickBot="1" x14ac:dyDescent="0.4">
      <c r="B8" s="28"/>
      <c r="C8" s="383">
        <f>Tartalom!B3</f>
        <v>44742</v>
      </c>
      <c r="D8" s="383"/>
      <c r="E8" s="383"/>
    </row>
    <row r="9" spans="2:5" ht="49.5" customHeight="1" x14ac:dyDescent="0.35">
      <c r="B9" s="236"/>
      <c r="C9" s="249" t="s">
        <v>506</v>
      </c>
      <c r="D9" s="426" t="s">
        <v>512</v>
      </c>
      <c r="E9" s="426" t="s">
        <v>513</v>
      </c>
    </row>
    <row r="10" spans="2:5" ht="45" customHeight="1" thickBot="1" x14ac:dyDescent="0.4">
      <c r="B10" s="32"/>
      <c r="C10" s="250" t="s">
        <v>2</v>
      </c>
      <c r="D10" s="427"/>
      <c r="E10" s="427"/>
    </row>
    <row r="11" spans="2:5" x14ac:dyDescent="0.35">
      <c r="B11" s="251">
        <v>1</v>
      </c>
      <c r="C11" s="252" t="s">
        <v>530</v>
      </c>
      <c r="D11" s="240">
        <v>0</v>
      </c>
      <c r="E11" s="240">
        <v>0</v>
      </c>
    </row>
    <row r="12" spans="2:5" x14ac:dyDescent="0.35">
      <c r="B12" s="73">
        <v>2</v>
      </c>
      <c r="C12" s="253" t="s">
        <v>531</v>
      </c>
      <c r="D12" s="245"/>
      <c r="E12" s="240">
        <v>0</v>
      </c>
    </row>
    <row r="13" spans="2:5" x14ac:dyDescent="0.35">
      <c r="B13" s="73">
        <v>3</v>
      </c>
      <c r="C13" s="253" t="s">
        <v>532</v>
      </c>
      <c r="D13" s="245"/>
      <c r="E13" s="254">
        <v>0</v>
      </c>
    </row>
    <row r="14" spans="2:5" x14ac:dyDescent="0.35">
      <c r="B14" s="73">
        <v>4</v>
      </c>
      <c r="C14" s="255" t="s">
        <v>533</v>
      </c>
      <c r="D14" s="240">
        <v>117877.10479700001</v>
      </c>
      <c r="E14" s="256">
        <v>19641.422863</v>
      </c>
    </row>
    <row r="15" spans="2:5" x14ac:dyDescent="0.35">
      <c r="B15" s="73" t="s">
        <v>534</v>
      </c>
      <c r="C15" s="257" t="s">
        <v>535</v>
      </c>
      <c r="D15" s="240">
        <v>0</v>
      </c>
      <c r="E15" s="256">
        <v>0</v>
      </c>
    </row>
    <row r="16" spans="2:5" ht="22.5" customHeight="1" thickBot="1" x14ac:dyDescent="0.4">
      <c r="B16" s="74">
        <v>5</v>
      </c>
      <c r="C16" s="258" t="s">
        <v>536</v>
      </c>
      <c r="D16" s="259">
        <v>0</v>
      </c>
      <c r="E16" s="259">
        <v>0</v>
      </c>
    </row>
    <row r="19" spans="4:5" x14ac:dyDescent="0.35">
      <c r="D19" s="260"/>
      <c r="E19" s="261"/>
    </row>
  </sheetData>
  <sheetProtection algorithmName="SHA-512" hashValue="1RurBLk03caEEenna6WCf4bh//izu3TscwVbCVBvlcyI5+Omqu7RhcBJ/FM1M+6x2WLpiZxd0rpxT8GTWn2KRQ==" saltValue="jm7tVn0EkL32vGAwqYXTVw==" spinCount="100000" sheet="1" objects="1" scenarios="1"/>
  <mergeCells count="4">
    <mergeCell ref="B6:E6"/>
    <mergeCell ref="C8:E8"/>
    <mergeCell ref="D9:D10"/>
    <mergeCell ref="E9:E10"/>
  </mergeCells>
  <hyperlinks>
    <hyperlink ref="B2" location="Tartalom!A1" display="Back to contents page" xr:uid="{3DC42C0E-11B1-42C3-A5AC-BBC28E549F2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tabColor rgb="FF92D050"/>
  </sheetPr>
  <dimension ref="B1:M54"/>
  <sheetViews>
    <sheetView showGridLines="0" zoomScale="115" zoomScaleNormal="115" workbookViewId="0">
      <selection activeCell="D11" sqref="D11"/>
    </sheetView>
  </sheetViews>
  <sheetFormatPr defaultRowHeight="14.5" x14ac:dyDescent="0.35"/>
  <cols>
    <col min="1" max="1" width="4.453125" customWidth="1"/>
    <col min="2" max="2" width="5.453125" customWidth="1"/>
    <col min="3" max="3" width="70.453125" customWidth="1"/>
    <col min="9" max="9" width="10.81640625" bestFit="1" customWidth="1"/>
    <col min="10" max="10" width="9.81640625" bestFit="1" customWidth="1"/>
    <col min="12" max="12" width="11" bestFit="1" customWidth="1"/>
  </cols>
  <sheetData>
    <row r="1" spans="2:13" ht="12.75" customHeight="1" x14ac:dyDescent="0.35"/>
    <row r="2" spans="2:13" x14ac:dyDescent="0.35">
      <c r="B2" s="82" t="s">
        <v>0</v>
      </c>
      <c r="C2" s="66"/>
      <c r="D2" s="66"/>
      <c r="E2" s="66"/>
      <c r="F2" s="66"/>
      <c r="G2" s="66"/>
    </row>
    <row r="3" spans="2:13" x14ac:dyDescent="0.35">
      <c r="B3" s="1"/>
      <c r="C3" s="1"/>
      <c r="D3" s="1"/>
      <c r="E3" s="1"/>
      <c r="F3" s="1"/>
      <c r="G3" s="1"/>
    </row>
    <row r="4" spans="2:13" ht="15.5" x14ac:dyDescent="0.35">
      <c r="B4" s="19" t="s">
        <v>1</v>
      </c>
      <c r="C4" s="2"/>
      <c r="D4" s="2"/>
      <c r="E4" s="2"/>
      <c r="F4" s="2"/>
      <c r="G4" s="2"/>
    </row>
    <row r="5" spans="2:13" ht="2.15" customHeight="1" x14ac:dyDescent="0.35">
      <c r="C5" s="1"/>
      <c r="D5" s="1"/>
      <c r="E5" s="1"/>
      <c r="F5" s="1"/>
      <c r="G5" s="1"/>
      <c r="H5" s="1"/>
    </row>
    <row r="6" spans="2:13" ht="2.15" customHeight="1" x14ac:dyDescent="0.35">
      <c r="C6" s="371"/>
      <c r="D6" s="371"/>
      <c r="E6" s="371"/>
      <c r="F6" s="132"/>
      <c r="G6" s="132"/>
      <c r="H6" s="1"/>
    </row>
    <row r="7" spans="2:13" ht="2.15" customHeight="1" x14ac:dyDescent="0.35">
      <c r="C7" s="3"/>
      <c r="D7" s="3"/>
      <c r="E7" s="6"/>
      <c r="F7" s="6"/>
      <c r="G7" s="6"/>
      <c r="H7" s="6"/>
    </row>
    <row r="8" spans="2:13" ht="15" thickBot="1" x14ac:dyDescent="0.4"/>
    <row r="9" spans="2:13" ht="15" thickBot="1" x14ac:dyDescent="0.4">
      <c r="B9" s="67"/>
      <c r="C9" s="71" t="s">
        <v>2</v>
      </c>
      <c r="D9" s="75">
        <f>+Tartalom!B3</f>
        <v>44742</v>
      </c>
      <c r="E9" s="75">
        <f>+EOMONTH(D9,-3)</f>
        <v>44651</v>
      </c>
      <c r="F9" s="75">
        <f>+EOMONTH(D9,-6)</f>
        <v>44561</v>
      </c>
      <c r="G9" s="75">
        <f>+EOMONTH(D9,-9)</f>
        <v>44469</v>
      </c>
      <c r="H9" s="75">
        <f>+EOMONTH(D9,-12)</f>
        <v>44377</v>
      </c>
    </row>
    <row r="10" spans="2:13" x14ac:dyDescent="0.35">
      <c r="B10" s="372" t="s">
        <v>300</v>
      </c>
      <c r="C10" s="372"/>
      <c r="D10" s="372"/>
      <c r="E10" s="372"/>
      <c r="F10" s="75"/>
      <c r="G10" s="75"/>
      <c r="H10" s="75"/>
    </row>
    <row r="11" spans="2:13" x14ac:dyDescent="0.35">
      <c r="B11" s="69">
        <v>1</v>
      </c>
      <c r="C11" s="15" t="s">
        <v>61</v>
      </c>
      <c r="D11" s="9">
        <v>3347374.5691849999</v>
      </c>
      <c r="E11" s="9">
        <v>2950934.8682630002</v>
      </c>
      <c r="F11" s="9">
        <v>3002328.1878304658</v>
      </c>
      <c r="G11" s="9">
        <v>2588257.5677660001</v>
      </c>
      <c r="H11" s="9">
        <v>2490376.40277</v>
      </c>
      <c r="I11" s="122"/>
      <c r="L11" s="125"/>
    </row>
    <row r="12" spans="2:13" x14ac:dyDescent="0.35">
      <c r="B12" s="69">
        <v>2</v>
      </c>
      <c r="C12" s="14" t="s">
        <v>301</v>
      </c>
      <c r="D12" s="11">
        <v>3347374.5691849999</v>
      </c>
      <c r="E12" s="11">
        <v>2950934.8682630002</v>
      </c>
      <c r="F12" s="11">
        <v>3002328.1878304658</v>
      </c>
      <c r="G12" s="11">
        <v>2588257.5677660001</v>
      </c>
      <c r="H12" s="11">
        <v>2490376.40277</v>
      </c>
      <c r="I12" s="122"/>
      <c r="L12" s="125"/>
    </row>
    <row r="13" spans="2:13" x14ac:dyDescent="0.35">
      <c r="B13" s="69">
        <v>3</v>
      </c>
      <c r="C13" s="15" t="s">
        <v>99</v>
      </c>
      <c r="D13" s="9">
        <v>3635663.4194410001</v>
      </c>
      <c r="E13" s="9">
        <v>3217591.4821910001</v>
      </c>
      <c r="F13" s="9">
        <v>3267210.6401966498</v>
      </c>
      <c r="G13" s="9">
        <v>2845704.0583589999</v>
      </c>
      <c r="H13" s="9">
        <v>2835187.959423</v>
      </c>
      <c r="I13" s="122"/>
      <c r="L13" s="125"/>
    </row>
    <row r="14" spans="2:13" x14ac:dyDescent="0.35">
      <c r="B14" s="373" t="s">
        <v>118</v>
      </c>
      <c r="C14" s="373"/>
      <c r="D14" s="373"/>
      <c r="E14" s="373"/>
      <c r="F14" s="133"/>
      <c r="G14" s="133"/>
      <c r="H14" s="147"/>
    </row>
    <row r="15" spans="2:13" x14ac:dyDescent="0.35">
      <c r="B15" s="69">
        <v>4</v>
      </c>
      <c r="C15" s="15" t="s">
        <v>96</v>
      </c>
      <c r="D15" s="135">
        <v>19772146.151406001</v>
      </c>
      <c r="E15" s="9">
        <v>17464355.914133999</v>
      </c>
      <c r="F15" s="135">
        <v>16831113.495653432</v>
      </c>
      <c r="G15" s="135">
        <v>16467766.767817</v>
      </c>
      <c r="H15" s="135">
        <v>15528188.151280001</v>
      </c>
      <c r="I15" s="122"/>
      <c r="J15" s="122"/>
      <c r="L15" s="125"/>
      <c r="M15" s="125"/>
    </row>
    <row r="16" spans="2:13" x14ac:dyDescent="0.35">
      <c r="B16" s="373" t="s">
        <v>302</v>
      </c>
      <c r="C16" s="373"/>
      <c r="D16" s="373"/>
      <c r="E16" s="373"/>
      <c r="F16" s="133"/>
      <c r="G16" s="133"/>
      <c r="H16" s="147"/>
    </row>
    <row r="17" spans="2:12" x14ac:dyDescent="0.35">
      <c r="B17" s="69">
        <v>5</v>
      </c>
      <c r="C17" s="15" t="s">
        <v>303</v>
      </c>
      <c r="D17" s="12">
        <v>0.16929748260800001</v>
      </c>
      <c r="E17" s="12">
        <v>0.168969006517</v>
      </c>
      <c r="F17" s="12">
        <v>0.17837965317064763</v>
      </c>
      <c r="G17" s="12">
        <v>0.15717113341799999</v>
      </c>
      <c r="H17" s="12">
        <v>0.16037778384099999</v>
      </c>
      <c r="I17" s="121"/>
      <c r="L17" s="125"/>
    </row>
    <row r="18" spans="2:12" x14ac:dyDescent="0.35">
      <c r="B18" s="69">
        <v>6</v>
      </c>
      <c r="C18" s="14" t="s">
        <v>304</v>
      </c>
      <c r="D18" s="13">
        <v>0.16929748260800001</v>
      </c>
      <c r="E18" s="12">
        <v>0.168969006517</v>
      </c>
      <c r="F18" s="13">
        <v>0.17837965317064763</v>
      </c>
      <c r="G18" s="13">
        <v>0.15717113341799999</v>
      </c>
      <c r="H18" s="13">
        <v>0.16037778384099999</v>
      </c>
      <c r="I18" s="121"/>
      <c r="L18" s="125"/>
    </row>
    <row r="19" spans="2:12" x14ac:dyDescent="0.35">
      <c r="B19" s="69">
        <v>7</v>
      </c>
      <c r="C19" s="15" t="s">
        <v>305</v>
      </c>
      <c r="D19" s="12">
        <v>0.18387803689099999</v>
      </c>
      <c r="E19" s="12">
        <v>0.18423762651299999</v>
      </c>
      <c r="F19" s="12">
        <v>0.1941173197507339</v>
      </c>
      <c r="G19" s="12">
        <v>0.172804491251</v>
      </c>
      <c r="H19" s="12">
        <v>0.18258330796899999</v>
      </c>
      <c r="I19" s="121"/>
      <c r="L19" s="125"/>
    </row>
    <row r="20" spans="2:12" ht="23.25" customHeight="1" x14ac:dyDescent="0.35">
      <c r="B20" s="374" t="s">
        <v>306</v>
      </c>
      <c r="C20" s="374"/>
      <c r="D20" s="374"/>
      <c r="E20" s="374"/>
      <c r="F20" s="134"/>
      <c r="G20" s="134"/>
      <c r="H20" s="146"/>
    </row>
    <row r="21" spans="2:12" ht="21.5" x14ac:dyDescent="0.35">
      <c r="B21" s="64" t="s">
        <v>227</v>
      </c>
      <c r="C21" s="81" t="s">
        <v>307</v>
      </c>
      <c r="D21" s="12">
        <f>+D24-8%</f>
        <v>2.0000000000000004E-2</v>
      </c>
      <c r="E21" s="12">
        <v>2.0000000000000004E-2</v>
      </c>
      <c r="F21" s="12">
        <v>1.3800000000000007E-2</v>
      </c>
      <c r="G21" s="12">
        <v>1.3799999999999993E-2</v>
      </c>
      <c r="H21" s="12">
        <v>1.3799999999999993E-2</v>
      </c>
    </row>
    <row r="22" spans="2:12" x14ac:dyDescent="0.35">
      <c r="B22" s="69" t="s">
        <v>228</v>
      </c>
      <c r="C22" s="94" t="s">
        <v>308</v>
      </c>
      <c r="D22" s="13">
        <f>+((D21+8%)/8%)*4.5%-4.5%</f>
        <v>1.1249999999999996E-2</v>
      </c>
      <c r="E22" s="13">
        <v>1.1249999999999996E-2</v>
      </c>
      <c r="F22" s="13">
        <v>7.7625000000000055E-3</v>
      </c>
      <c r="G22" s="13">
        <v>7.7625000000000055E-3</v>
      </c>
      <c r="H22" s="13">
        <v>7.7624999999999916E-3</v>
      </c>
    </row>
    <row r="23" spans="2:12" x14ac:dyDescent="0.35">
      <c r="B23" s="69" t="s">
        <v>229</v>
      </c>
      <c r="C23" s="95" t="s">
        <v>309</v>
      </c>
      <c r="D23" s="12">
        <f>+((D21+8%)/8%)*6%-6%</f>
        <v>1.4999999999999999E-2</v>
      </c>
      <c r="E23" s="12">
        <v>1.4999999999999999E-2</v>
      </c>
      <c r="F23" s="12">
        <v>1.0350000000000012E-2</v>
      </c>
      <c r="G23" s="12">
        <v>1.0350000000000012E-2</v>
      </c>
      <c r="H23" s="12">
        <v>1.0349999999999998E-2</v>
      </c>
    </row>
    <row r="24" spans="2:12" x14ac:dyDescent="0.35">
      <c r="B24" s="69" t="s">
        <v>230</v>
      </c>
      <c r="C24" s="14" t="s">
        <v>310</v>
      </c>
      <c r="D24" s="13">
        <v>0.1</v>
      </c>
      <c r="E24" s="13">
        <v>0.1</v>
      </c>
      <c r="F24" s="13">
        <v>9.3800000000000008E-2</v>
      </c>
      <c r="G24" s="13">
        <v>9.3799999999999994E-2</v>
      </c>
      <c r="H24" s="13">
        <v>9.3799999999999994E-2</v>
      </c>
      <c r="I24" s="121"/>
    </row>
    <row r="25" spans="2:12" ht="15" customHeight="1" x14ac:dyDescent="0.35">
      <c r="B25" s="374" t="s">
        <v>311</v>
      </c>
      <c r="C25" s="374"/>
      <c r="D25" s="374"/>
      <c r="E25" s="374"/>
      <c r="F25" s="134"/>
      <c r="G25" s="134"/>
      <c r="H25" s="146"/>
    </row>
    <row r="26" spans="2:12" x14ac:dyDescent="0.35">
      <c r="B26" s="69">
        <v>8</v>
      </c>
      <c r="C26" s="14" t="s">
        <v>312</v>
      </c>
      <c r="D26" s="13">
        <v>2.5000000000000001E-2</v>
      </c>
      <c r="E26" s="13">
        <v>2.5000000000000001E-2</v>
      </c>
      <c r="F26" s="13">
        <v>2.5000000000000001E-2</v>
      </c>
      <c r="G26" s="13">
        <v>2.5000000000000001E-2</v>
      </c>
      <c r="H26" s="13">
        <v>2.5000000000000001E-2</v>
      </c>
    </row>
    <row r="27" spans="2:12" ht="21.5" x14ac:dyDescent="0.35">
      <c r="B27" s="64" t="s">
        <v>231</v>
      </c>
      <c r="C27" s="81" t="s">
        <v>313</v>
      </c>
      <c r="D27" s="16">
        <v>0</v>
      </c>
      <c r="E27" s="16">
        <v>0</v>
      </c>
      <c r="F27" s="16">
        <v>0</v>
      </c>
      <c r="G27" s="16">
        <v>0</v>
      </c>
      <c r="H27" s="16">
        <v>0</v>
      </c>
    </row>
    <row r="28" spans="2:12" x14ac:dyDescent="0.35">
      <c r="B28" s="69">
        <v>9</v>
      </c>
      <c r="C28" s="14" t="s">
        <v>314</v>
      </c>
      <c r="D28" s="13">
        <v>8.0000000000000004E-4</v>
      </c>
      <c r="E28" s="13">
        <v>8.0000000000000004E-4</v>
      </c>
      <c r="F28" s="13">
        <v>8.0000000000000004E-4</v>
      </c>
      <c r="G28" s="13">
        <v>8.0000000000000004E-4</v>
      </c>
      <c r="H28" s="13">
        <v>8.0000000000000004E-4</v>
      </c>
    </row>
    <row r="29" spans="2:12" x14ac:dyDescent="0.35">
      <c r="B29" s="64" t="s">
        <v>232</v>
      </c>
      <c r="C29" s="15" t="s">
        <v>315</v>
      </c>
      <c r="D29" s="12">
        <v>0</v>
      </c>
      <c r="E29" s="12">
        <v>0</v>
      </c>
      <c r="F29" s="12">
        <v>0</v>
      </c>
      <c r="G29" s="12">
        <v>0</v>
      </c>
      <c r="H29" s="12">
        <v>0</v>
      </c>
    </row>
    <row r="30" spans="2:12" x14ac:dyDescent="0.35">
      <c r="B30" s="69">
        <v>10</v>
      </c>
      <c r="C30" s="14" t="s">
        <v>316</v>
      </c>
      <c r="D30" s="13">
        <v>0</v>
      </c>
      <c r="E30" s="13">
        <v>0</v>
      </c>
      <c r="F30" s="13">
        <v>0</v>
      </c>
      <c r="G30" s="13">
        <v>0</v>
      </c>
      <c r="H30" s="13">
        <v>0</v>
      </c>
    </row>
    <row r="31" spans="2:12" x14ac:dyDescent="0.35">
      <c r="B31" s="69" t="s">
        <v>233</v>
      </c>
      <c r="C31" s="15" t="s">
        <v>317</v>
      </c>
      <c r="D31" s="12">
        <v>5.0000000000000001E-3</v>
      </c>
      <c r="E31" s="12">
        <v>5.0000000000000001E-3</v>
      </c>
      <c r="F31" s="12">
        <v>0</v>
      </c>
      <c r="G31" s="12">
        <v>5.0000000000000001E-3</v>
      </c>
      <c r="H31" s="12">
        <v>5.0000000000000001E-3</v>
      </c>
    </row>
    <row r="32" spans="2:12" x14ac:dyDescent="0.35">
      <c r="B32" s="69">
        <v>11</v>
      </c>
      <c r="C32" s="14" t="s">
        <v>318</v>
      </c>
      <c r="D32" s="13">
        <v>3.0799999999984604E-2</v>
      </c>
      <c r="E32" s="13">
        <v>3.0799999999984604E-2</v>
      </c>
      <c r="F32" s="13">
        <v>2.58E-2</v>
      </c>
      <c r="G32" s="13">
        <v>2.5799999999984603E-2</v>
      </c>
      <c r="H32" s="13">
        <v>2.5799999999984603E-2</v>
      </c>
    </row>
    <row r="33" spans="2:13" x14ac:dyDescent="0.35">
      <c r="B33" s="69" t="s">
        <v>234</v>
      </c>
      <c r="C33" s="15" t="s">
        <v>319</v>
      </c>
      <c r="D33" s="16">
        <f>8%+D21+D32</f>
        <v>0.1307999999999846</v>
      </c>
      <c r="E33" s="16">
        <v>0.1307999999999846</v>
      </c>
      <c r="F33" s="16">
        <v>0.11960000000000001</v>
      </c>
      <c r="G33" s="16">
        <v>0.11959999999998461</v>
      </c>
      <c r="H33" s="16">
        <v>0.11959999999998459</v>
      </c>
    </row>
    <row r="34" spans="2:13" x14ac:dyDescent="0.35">
      <c r="B34" s="69">
        <v>12</v>
      </c>
      <c r="C34" s="14" t="s">
        <v>320</v>
      </c>
      <c r="D34" s="16">
        <f>4.5%+D22+D32</f>
        <v>8.7049999999984598E-2</v>
      </c>
      <c r="E34" s="13">
        <v>8.7049999999984598E-2</v>
      </c>
      <c r="F34" s="16">
        <v>7.8562500000000007E-2</v>
      </c>
      <c r="G34" s="16">
        <v>7.8562499999984603E-2</v>
      </c>
      <c r="H34" s="16">
        <v>7.8562499999984603E-2</v>
      </c>
      <c r="I34" s="121"/>
    </row>
    <row r="35" spans="2:13" x14ac:dyDescent="0.35">
      <c r="B35" s="374" t="s">
        <v>134</v>
      </c>
      <c r="C35" s="374"/>
      <c r="D35" s="374"/>
      <c r="E35" s="374"/>
      <c r="F35" s="134"/>
      <c r="G35" s="134"/>
      <c r="H35" s="146"/>
    </row>
    <row r="36" spans="2:13" x14ac:dyDescent="0.35">
      <c r="B36" s="69">
        <v>13</v>
      </c>
      <c r="C36" s="14" t="s">
        <v>120</v>
      </c>
      <c r="D36" s="11">
        <v>33358336.70101</v>
      </c>
      <c r="E36" s="11">
        <v>31226234.948458001</v>
      </c>
      <c r="F36" s="11">
        <v>29860865.970754039</v>
      </c>
      <c r="G36" s="11">
        <v>28567758.965216</v>
      </c>
      <c r="H36" s="11">
        <v>26908854.114473</v>
      </c>
      <c r="I36" s="122"/>
      <c r="J36" s="122"/>
      <c r="L36" s="125"/>
      <c r="M36" s="125"/>
    </row>
    <row r="37" spans="2:13" x14ac:dyDescent="0.35">
      <c r="B37" s="69">
        <v>14</v>
      </c>
      <c r="C37" s="15" t="s">
        <v>172</v>
      </c>
      <c r="D37" s="12">
        <f>D12/D36</f>
        <v>0.10034596746197032</v>
      </c>
      <c r="E37" s="12">
        <v>9.4501782655956157E-2</v>
      </c>
      <c r="F37" s="12">
        <v>0.10054390889972746</v>
      </c>
      <c r="G37" s="12">
        <v>0.10509498457635721</v>
      </c>
      <c r="H37" s="12">
        <v>9.6186093869151376E-2</v>
      </c>
      <c r="I37" s="121"/>
      <c r="J37" s="121"/>
      <c r="L37" s="125"/>
      <c r="M37" s="125"/>
    </row>
    <row r="38" spans="2:13" ht="28.5" customHeight="1" x14ac:dyDescent="0.35">
      <c r="B38" s="374" t="s">
        <v>321</v>
      </c>
      <c r="C38" s="374"/>
      <c r="D38" s="374"/>
      <c r="E38" s="374"/>
      <c r="F38" s="134"/>
      <c r="G38" s="134"/>
      <c r="H38" s="146"/>
    </row>
    <row r="39" spans="2:13" x14ac:dyDescent="0.35">
      <c r="B39" s="140" t="s">
        <v>235</v>
      </c>
      <c r="C39" s="81" t="s">
        <v>322</v>
      </c>
      <c r="D39" s="12">
        <v>0</v>
      </c>
      <c r="E39" s="127">
        <v>0</v>
      </c>
      <c r="F39" s="12">
        <v>0</v>
      </c>
      <c r="G39" s="12">
        <v>0</v>
      </c>
      <c r="H39" s="12">
        <v>0</v>
      </c>
    </row>
    <row r="40" spans="2:13" x14ac:dyDescent="0.35">
      <c r="B40" s="141" t="s">
        <v>236</v>
      </c>
      <c r="C40" s="94" t="s">
        <v>323</v>
      </c>
      <c r="D40" s="13">
        <v>0</v>
      </c>
      <c r="E40" s="127">
        <v>0</v>
      </c>
      <c r="F40" s="13">
        <v>0</v>
      </c>
      <c r="G40" s="13">
        <v>0</v>
      </c>
      <c r="H40" s="13">
        <v>0</v>
      </c>
    </row>
    <row r="41" spans="2:13" x14ac:dyDescent="0.35">
      <c r="B41" s="141" t="s">
        <v>237</v>
      </c>
      <c r="C41" s="15" t="s">
        <v>324</v>
      </c>
      <c r="D41" s="16">
        <v>0.03</v>
      </c>
      <c r="E41" s="127">
        <v>0.03</v>
      </c>
      <c r="F41" s="16">
        <v>0.03</v>
      </c>
      <c r="G41" s="16">
        <v>0.03</v>
      </c>
      <c r="H41" s="16">
        <v>0.03</v>
      </c>
    </row>
    <row r="42" spans="2:13" ht="15" customHeight="1" x14ac:dyDescent="0.35">
      <c r="B42" s="374" t="s">
        <v>325</v>
      </c>
      <c r="C42" s="374"/>
      <c r="D42" s="374"/>
      <c r="E42" s="374"/>
      <c r="F42" s="134"/>
      <c r="G42" s="134"/>
      <c r="H42" s="146"/>
    </row>
    <row r="43" spans="2:13" x14ac:dyDescent="0.35">
      <c r="B43" s="141" t="s">
        <v>238</v>
      </c>
      <c r="C43" s="15" t="s">
        <v>326</v>
      </c>
      <c r="D43" s="16">
        <v>0</v>
      </c>
      <c r="E43" s="127">
        <v>0</v>
      </c>
      <c r="F43" s="16">
        <v>0</v>
      </c>
      <c r="G43" s="16">
        <v>0</v>
      </c>
      <c r="H43" s="16">
        <v>0</v>
      </c>
    </row>
    <row r="44" spans="2:13" x14ac:dyDescent="0.35">
      <c r="B44" s="141" t="s">
        <v>239</v>
      </c>
      <c r="C44" s="14" t="s">
        <v>179</v>
      </c>
      <c r="D44" s="13">
        <v>0.03</v>
      </c>
      <c r="E44" s="127">
        <v>0.03</v>
      </c>
      <c r="F44" s="13">
        <v>0.03</v>
      </c>
      <c r="G44" s="13">
        <v>0.03</v>
      </c>
      <c r="H44" s="13">
        <v>0.03</v>
      </c>
    </row>
    <row r="45" spans="2:13" x14ac:dyDescent="0.35">
      <c r="B45" s="17" t="s">
        <v>327</v>
      </c>
      <c r="C45" s="17"/>
      <c r="D45" s="18"/>
      <c r="E45" s="18"/>
      <c r="F45" s="18"/>
      <c r="G45" s="18"/>
    </row>
    <row r="46" spans="2:13" x14ac:dyDescent="0.35">
      <c r="B46" s="69">
        <v>15</v>
      </c>
      <c r="C46" s="14" t="s">
        <v>328</v>
      </c>
      <c r="D46" s="11">
        <v>5794508.9728491604</v>
      </c>
      <c r="E46" s="11">
        <v>5794508.9728491604</v>
      </c>
      <c r="F46" s="11">
        <v>5299489.7599922596</v>
      </c>
      <c r="G46" s="11">
        <v>5309050.3641751399</v>
      </c>
      <c r="H46" s="11">
        <v>5062272.9300801903</v>
      </c>
      <c r="I46" s="122"/>
      <c r="J46" s="122"/>
      <c r="L46" s="125"/>
      <c r="M46" s="125"/>
    </row>
    <row r="47" spans="2:13" x14ac:dyDescent="0.35">
      <c r="B47" s="69" t="s">
        <v>240</v>
      </c>
      <c r="C47" s="15" t="s">
        <v>329</v>
      </c>
      <c r="D47" s="9">
        <v>5365148.8203804186</v>
      </c>
      <c r="E47" s="9">
        <v>5365148.8203804186</v>
      </c>
      <c r="F47" s="9">
        <v>4860022.9760915544</v>
      </c>
      <c r="G47" s="9">
        <v>4743456.8305241959</v>
      </c>
      <c r="H47" s="9">
        <v>4077416.1242027078</v>
      </c>
      <c r="I47" s="122"/>
      <c r="J47" s="122"/>
      <c r="L47" s="125"/>
      <c r="M47" s="125"/>
    </row>
    <row r="48" spans="2:13" x14ac:dyDescent="0.35">
      <c r="B48" s="69" t="s">
        <v>241</v>
      </c>
      <c r="C48" s="14" t="s">
        <v>330</v>
      </c>
      <c r="D48" s="11">
        <v>2778146.0738082617</v>
      </c>
      <c r="E48" s="11">
        <v>2778146.0738082617</v>
      </c>
      <c r="F48" s="11">
        <v>1914897.0862348934</v>
      </c>
      <c r="G48" s="11">
        <v>2122351.9854329317</v>
      </c>
      <c r="H48" s="11">
        <v>1689952.420164746</v>
      </c>
      <c r="I48" s="122"/>
      <c r="J48" s="122"/>
      <c r="L48" s="125"/>
      <c r="M48" s="125"/>
    </row>
    <row r="49" spans="2:13" x14ac:dyDescent="0.35">
      <c r="B49" s="69">
        <v>16</v>
      </c>
      <c r="C49" s="15" t="s">
        <v>331</v>
      </c>
      <c r="D49" s="9">
        <v>2587002.7465721602</v>
      </c>
      <c r="E49" s="9">
        <v>2587002.7465721602</v>
      </c>
      <c r="F49" s="9">
        <v>2945125.8898566603</v>
      </c>
      <c r="G49" s="9">
        <v>2621104.8450912596</v>
      </c>
      <c r="H49" s="9">
        <v>2387463.7040379602</v>
      </c>
      <c r="I49" s="122"/>
      <c r="J49" s="122"/>
      <c r="L49" s="125"/>
      <c r="M49" s="125"/>
    </row>
    <row r="50" spans="2:13" x14ac:dyDescent="0.35">
      <c r="B50" s="69">
        <v>17</v>
      </c>
      <c r="C50" s="14" t="s">
        <v>332</v>
      </c>
      <c r="D50" s="13">
        <v>2.2398539999999998</v>
      </c>
      <c r="E50" s="13">
        <v>2.2398539999999998</v>
      </c>
      <c r="F50" s="13">
        <v>1.79941</v>
      </c>
      <c r="G50" s="13">
        <v>2.0255010000000002</v>
      </c>
      <c r="H50" s="13">
        <v>2.1203560000000001</v>
      </c>
      <c r="I50" s="126"/>
      <c r="J50" s="126"/>
      <c r="L50" s="125"/>
      <c r="M50" s="125"/>
    </row>
    <row r="51" spans="2:13" x14ac:dyDescent="0.35">
      <c r="B51" s="373" t="s">
        <v>333</v>
      </c>
      <c r="C51" s="373"/>
      <c r="D51" s="373"/>
      <c r="E51" s="373"/>
      <c r="F51" s="133"/>
      <c r="G51" s="133"/>
    </row>
    <row r="52" spans="2:13" x14ac:dyDescent="0.35">
      <c r="B52" s="69">
        <v>18</v>
      </c>
      <c r="C52" s="14" t="s">
        <v>334</v>
      </c>
      <c r="D52" s="11">
        <v>21382634.667172629</v>
      </c>
      <c r="E52" s="11">
        <v>21382634.667172629</v>
      </c>
      <c r="F52" s="11">
        <v>19683232.122209236</v>
      </c>
      <c r="G52" s="11">
        <v>18730970.637347996</v>
      </c>
      <c r="L52" s="125"/>
    </row>
    <row r="53" spans="2:13" x14ac:dyDescent="0.35">
      <c r="B53" s="69">
        <v>19</v>
      </c>
      <c r="C53" s="15" t="s">
        <v>281</v>
      </c>
      <c r="D53" s="9">
        <v>16266733.798033275</v>
      </c>
      <c r="E53" s="9">
        <v>16266733.798033275</v>
      </c>
      <c r="F53" s="9">
        <v>14818079.84894526</v>
      </c>
      <c r="G53" s="9">
        <v>13894588.028639054</v>
      </c>
      <c r="L53" s="125"/>
    </row>
    <row r="54" spans="2:13" ht="15" thickBot="1" x14ac:dyDescent="0.4">
      <c r="B54" s="70">
        <v>20</v>
      </c>
      <c r="C54" s="96" t="s">
        <v>282</v>
      </c>
      <c r="D54" s="72">
        <v>1.3145008046887625</v>
      </c>
      <c r="E54" s="72">
        <v>1.3145008046887625</v>
      </c>
      <c r="F54" s="72">
        <v>1.3283254188706692</v>
      </c>
      <c r="G54" s="72">
        <v>1.3480767187008607</v>
      </c>
      <c r="H54" s="72"/>
      <c r="L54" s="125"/>
    </row>
  </sheetData>
  <sheetProtection algorithmName="SHA-512" hashValue="vQOLvTvez/ByI2WbV0DiLNnO+P39DZotzE7P5AThDFFmHPEu5Cy5k0OOzxCZ5BC/1W183BiThAI2ksIIIR4cEg==" saltValue="XQslUN+kFWyZdhBMxhiwLQ==" spinCount="100000" sheet="1" objects="1" scenarios="1"/>
  <mergeCells count="10">
    <mergeCell ref="B25:E25"/>
    <mergeCell ref="B35:E35"/>
    <mergeCell ref="B38:E38"/>
    <mergeCell ref="B42:E42"/>
    <mergeCell ref="B51:E51"/>
    <mergeCell ref="C6:E6"/>
    <mergeCell ref="B10:E10"/>
    <mergeCell ref="B14:E14"/>
    <mergeCell ref="B16:E16"/>
    <mergeCell ref="B20:E20"/>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8E32-6CE5-4E9F-8CC1-66F2AD6645E9}">
  <sheetPr>
    <tabColor rgb="FF92D050"/>
  </sheetPr>
  <dimension ref="B1:P24"/>
  <sheetViews>
    <sheetView showGridLines="0" workbookViewId="0">
      <selection activeCell="D11" sqref="D11:O21"/>
    </sheetView>
  </sheetViews>
  <sheetFormatPr defaultRowHeight="14.5" x14ac:dyDescent="0.35"/>
  <cols>
    <col min="1" max="2" width="4.453125" customWidth="1"/>
    <col min="3" max="3" width="46.7265625" customWidth="1"/>
    <col min="4" max="14" width="9.26953125" customWidth="1"/>
    <col min="15" max="15" width="14.453125" bestFit="1" customWidth="1"/>
  </cols>
  <sheetData>
    <row r="1" spans="2:15" ht="12.75" customHeight="1" x14ac:dyDescent="0.35"/>
    <row r="2" spans="2:15" x14ac:dyDescent="0.35">
      <c r="B2" s="82" t="s">
        <v>0</v>
      </c>
      <c r="C2" s="183"/>
    </row>
    <row r="3" spans="2:15" x14ac:dyDescent="0.35">
      <c r="B3" s="1"/>
      <c r="C3" s="1"/>
    </row>
    <row r="4" spans="2:15" ht="15.5" x14ac:dyDescent="0.35">
      <c r="B4" s="151" t="s">
        <v>537</v>
      </c>
      <c r="C4" s="2"/>
    </row>
    <row r="5" spans="2:15" ht="2.15" customHeight="1" x14ac:dyDescent="0.35">
      <c r="B5" s="1"/>
      <c r="C5" s="1"/>
    </row>
    <row r="6" spans="2:15" ht="2.15" customHeight="1" x14ac:dyDescent="0.35">
      <c r="B6" s="396"/>
      <c r="C6" s="396"/>
      <c r="D6" s="396"/>
      <c r="E6" s="396"/>
      <c r="F6" s="396"/>
      <c r="G6" s="396"/>
      <c r="H6" s="396"/>
      <c r="I6" s="396"/>
      <c r="J6" s="396"/>
      <c r="K6" s="396"/>
      <c r="L6" s="396"/>
      <c r="M6" s="396"/>
      <c r="N6" s="396"/>
      <c r="O6" s="396"/>
    </row>
    <row r="7" spans="2:15" ht="2.15" customHeight="1" x14ac:dyDescent="0.35">
      <c r="B7" s="152"/>
      <c r="C7" s="153"/>
    </row>
    <row r="8" spans="2:15" ht="15" thickBot="1" x14ac:dyDescent="0.4">
      <c r="B8" s="28"/>
      <c r="C8" s="383">
        <f>Tartalom!B3</f>
        <v>44742</v>
      </c>
      <c r="D8" s="383"/>
      <c r="E8" s="383"/>
      <c r="F8" s="383"/>
      <c r="G8" s="383"/>
      <c r="H8" s="383"/>
      <c r="I8" s="383"/>
      <c r="J8" s="383"/>
      <c r="K8" s="383"/>
      <c r="L8" s="383"/>
      <c r="M8" s="383"/>
      <c r="N8" s="383"/>
      <c r="O8" s="383"/>
    </row>
    <row r="9" spans="2:15" ht="15" thickBot="1" x14ac:dyDescent="0.4">
      <c r="C9" s="262" t="s">
        <v>2</v>
      </c>
      <c r="D9" s="425" t="s">
        <v>538</v>
      </c>
      <c r="E9" s="425"/>
      <c r="F9" s="425"/>
      <c r="G9" s="425"/>
      <c r="H9" s="425"/>
      <c r="I9" s="425"/>
      <c r="J9" s="425"/>
      <c r="K9" s="425"/>
      <c r="L9" s="425"/>
      <c r="M9" s="425"/>
      <c r="N9" s="425"/>
      <c r="O9" s="426" t="s">
        <v>15</v>
      </c>
    </row>
    <row r="10" spans="2:15" ht="15" thickBot="1" x14ac:dyDescent="0.4">
      <c r="C10" s="234" t="s">
        <v>539</v>
      </c>
      <c r="D10" s="263">
        <v>0</v>
      </c>
      <c r="E10" s="263">
        <v>0.02</v>
      </c>
      <c r="F10" s="263">
        <v>0.04</v>
      </c>
      <c r="G10" s="263">
        <v>0.1</v>
      </c>
      <c r="H10" s="263">
        <v>0.2</v>
      </c>
      <c r="I10" s="263">
        <v>0.5</v>
      </c>
      <c r="J10" s="263">
        <v>0.7</v>
      </c>
      <c r="K10" s="263">
        <v>0.75</v>
      </c>
      <c r="L10" s="263">
        <v>1</v>
      </c>
      <c r="M10" s="263">
        <v>1.5</v>
      </c>
      <c r="N10" s="264" t="s">
        <v>503</v>
      </c>
      <c r="O10" s="427"/>
    </row>
    <row r="11" spans="2:15" x14ac:dyDescent="0.35">
      <c r="C11" s="257" t="s">
        <v>540</v>
      </c>
      <c r="D11" s="256">
        <v>120413.07090041906</v>
      </c>
      <c r="E11" s="256">
        <v>0</v>
      </c>
      <c r="F11" s="256">
        <v>0</v>
      </c>
      <c r="G11" s="256">
        <v>0</v>
      </c>
      <c r="H11" s="256">
        <v>0</v>
      </c>
      <c r="I11" s="256">
        <v>0</v>
      </c>
      <c r="J11" s="256">
        <v>0</v>
      </c>
      <c r="K11" s="256">
        <v>0</v>
      </c>
      <c r="L11" s="256">
        <v>0</v>
      </c>
      <c r="M11" s="256">
        <v>0</v>
      </c>
      <c r="N11" s="256">
        <v>0</v>
      </c>
      <c r="O11" s="265">
        <v>120413.07090041906</v>
      </c>
    </row>
    <row r="12" spans="2:15" x14ac:dyDescent="0.35">
      <c r="C12" s="257" t="s">
        <v>541</v>
      </c>
      <c r="D12" s="231">
        <v>0</v>
      </c>
      <c r="E12" s="231">
        <v>0</v>
      </c>
      <c r="F12" s="231">
        <v>0</v>
      </c>
      <c r="G12" s="231">
        <v>0</v>
      </c>
      <c r="H12" s="231">
        <v>0</v>
      </c>
      <c r="I12" s="231">
        <v>0</v>
      </c>
      <c r="J12" s="231">
        <v>0</v>
      </c>
      <c r="K12" s="231">
        <v>0</v>
      </c>
      <c r="L12" s="231">
        <v>0</v>
      </c>
      <c r="M12" s="231">
        <v>0</v>
      </c>
      <c r="N12" s="231">
        <v>0</v>
      </c>
      <c r="O12" s="265">
        <v>0</v>
      </c>
    </row>
    <row r="13" spans="2:15" x14ac:dyDescent="0.35">
      <c r="C13" s="255" t="s">
        <v>542</v>
      </c>
      <c r="D13" s="256">
        <v>0</v>
      </c>
      <c r="E13" s="256">
        <v>0</v>
      </c>
      <c r="F13" s="256">
        <v>0</v>
      </c>
      <c r="G13" s="256">
        <v>0</v>
      </c>
      <c r="H13" s="256">
        <v>0</v>
      </c>
      <c r="I13" s="256">
        <v>0</v>
      </c>
      <c r="J13" s="256">
        <v>0</v>
      </c>
      <c r="K13" s="256">
        <v>0</v>
      </c>
      <c r="L13" s="256">
        <v>0</v>
      </c>
      <c r="M13" s="256">
        <v>0</v>
      </c>
      <c r="N13" s="256">
        <v>0</v>
      </c>
      <c r="O13" s="265">
        <v>0</v>
      </c>
    </row>
    <row r="14" spans="2:15" x14ac:dyDescent="0.35">
      <c r="C14" s="252" t="s">
        <v>543</v>
      </c>
      <c r="D14" s="256">
        <v>0</v>
      </c>
      <c r="E14" s="256">
        <v>0</v>
      </c>
      <c r="F14" s="256">
        <v>0</v>
      </c>
      <c r="G14" s="256">
        <v>0</v>
      </c>
      <c r="H14" s="256">
        <v>0</v>
      </c>
      <c r="I14" s="256">
        <v>0</v>
      </c>
      <c r="J14" s="256">
        <v>0</v>
      </c>
      <c r="K14" s="256">
        <v>0</v>
      </c>
      <c r="L14" s="256">
        <v>2.3746260000000001</v>
      </c>
      <c r="M14" s="256">
        <v>0</v>
      </c>
      <c r="N14" s="256">
        <v>0</v>
      </c>
      <c r="O14" s="265">
        <v>2.3746260000000001</v>
      </c>
    </row>
    <row r="15" spans="2:15" x14ac:dyDescent="0.35">
      <c r="C15" s="252" t="s">
        <v>544</v>
      </c>
      <c r="D15" s="256">
        <v>0</v>
      </c>
      <c r="E15" s="256">
        <v>0</v>
      </c>
      <c r="F15" s="256">
        <v>0</v>
      </c>
      <c r="G15" s="256">
        <v>0</v>
      </c>
      <c r="H15" s="256">
        <v>0</v>
      </c>
      <c r="I15" s="256">
        <v>0</v>
      </c>
      <c r="J15" s="256">
        <v>0</v>
      </c>
      <c r="K15" s="256">
        <v>0</v>
      </c>
      <c r="L15" s="256">
        <v>0</v>
      </c>
      <c r="M15" s="256">
        <v>0</v>
      </c>
      <c r="N15" s="256">
        <v>0</v>
      </c>
      <c r="O15" s="265">
        <v>0</v>
      </c>
    </row>
    <row r="16" spans="2:15" x14ac:dyDescent="0.35">
      <c r="C16" s="252" t="s">
        <v>545</v>
      </c>
      <c r="D16" s="256">
        <v>0</v>
      </c>
      <c r="E16" s="256">
        <v>0</v>
      </c>
      <c r="F16" s="256">
        <v>0</v>
      </c>
      <c r="G16" s="256">
        <v>0</v>
      </c>
      <c r="H16" s="256">
        <v>109381.37908490754</v>
      </c>
      <c r="I16" s="256">
        <v>37188.795799</v>
      </c>
      <c r="J16" s="256">
        <v>0</v>
      </c>
      <c r="K16" s="256">
        <v>0</v>
      </c>
      <c r="L16" s="256">
        <v>7009.5123249999997</v>
      </c>
      <c r="M16" s="256">
        <v>0</v>
      </c>
      <c r="N16" s="256">
        <v>0</v>
      </c>
      <c r="O16" s="265">
        <v>153579.68720890753</v>
      </c>
    </row>
    <row r="17" spans="3:16" x14ac:dyDescent="0.35">
      <c r="C17" s="252" t="s">
        <v>546</v>
      </c>
      <c r="D17" s="256">
        <v>0</v>
      </c>
      <c r="E17" s="256">
        <v>0</v>
      </c>
      <c r="F17" s="256">
        <v>0</v>
      </c>
      <c r="G17" s="256">
        <v>0</v>
      </c>
      <c r="H17" s="256">
        <v>0</v>
      </c>
      <c r="I17" s="256">
        <v>0</v>
      </c>
      <c r="J17" s="256">
        <v>0</v>
      </c>
      <c r="K17" s="256">
        <v>0</v>
      </c>
      <c r="L17" s="256">
        <v>211532.98854831845</v>
      </c>
      <c r="M17" s="256">
        <v>0</v>
      </c>
      <c r="N17" s="256">
        <v>0</v>
      </c>
      <c r="O17" s="265">
        <v>211532.98854831845</v>
      </c>
    </row>
    <row r="18" spans="3:16" x14ac:dyDescent="0.35">
      <c r="C18" s="252" t="s">
        <v>547</v>
      </c>
      <c r="D18" s="256">
        <v>0</v>
      </c>
      <c r="E18" s="256">
        <v>0</v>
      </c>
      <c r="F18" s="256">
        <v>0</v>
      </c>
      <c r="G18" s="256">
        <v>0</v>
      </c>
      <c r="H18" s="256">
        <v>0</v>
      </c>
      <c r="I18" s="256">
        <v>0</v>
      </c>
      <c r="J18" s="256">
        <v>0</v>
      </c>
      <c r="K18" s="256">
        <v>7671.55051</v>
      </c>
      <c r="L18" s="256">
        <v>0</v>
      </c>
      <c r="M18" s="256">
        <v>0</v>
      </c>
      <c r="N18" s="256">
        <v>0</v>
      </c>
      <c r="O18" s="265">
        <v>7671.55051</v>
      </c>
    </row>
    <row r="19" spans="3:16" x14ac:dyDescent="0.35">
      <c r="C19" s="255" t="s">
        <v>548</v>
      </c>
      <c r="D19" s="231">
        <v>0</v>
      </c>
      <c r="E19" s="231">
        <v>0</v>
      </c>
      <c r="F19" s="231">
        <v>0</v>
      </c>
      <c r="G19" s="231">
        <v>0</v>
      </c>
      <c r="H19" s="231">
        <v>0</v>
      </c>
      <c r="I19" s="231">
        <v>0</v>
      </c>
      <c r="J19" s="231">
        <v>0</v>
      </c>
      <c r="K19" s="231">
        <v>0</v>
      </c>
      <c r="L19" s="231">
        <v>0</v>
      </c>
      <c r="M19" s="231">
        <v>0</v>
      </c>
      <c r="N19" s="231">
        <v>0</v>
      </c>
      <c r="O19" s="265">
        <v>0</v>
      </c>
    </row>
    <row r="20" spans="3:16" x14ac:dyDescent="0.35">
      <c r="C20" s="252" t="s">
        <v>549</v>
      </c>
      <c r="D20" s="256">
        <v>0</v>
      </c>
      <c r="E20" s="256">
        <v>5270.2255230501196</v>
      </c>
      <c r="F20" s="256">
        <v>0</v>
      </c>
      <c r="G20" s="256">
        <v>0</v>
      </c>
      <c r="H20" s="256">
        <v>0</v>
      </c>
      <c r="I20" s="256">
        <v>0</v>
      </c>
      <c r="J20" s="256">
        <v>0</v>
      </c>
      <c r="K20" s="256">
        <v>0</v>
      </c>
      <c r="L20" s="256">
        <v>0</v>
      </c>
      <c r="M20" s="256">
        <v>0</v>
      </c>
      <c r="N20" s="256">
        <v>2.34</v>
      </c>
      <c r="O20" s="265">
        <v>5272.5655230501197</v>
      </c>
    </row>
    <row r="21" spans="3:16" ht="15" thickBot="1" x14ac:dyDescent="0.4">
      <c r="C21" s="266" t="s">
        <v>15</v>
      </c>
      <c r="D21" s="248">
        <v>120413.07090041906</v>
      </c>
      <c r="E21" s="248">
        <v>5270.2255230501196</v>
      </c>
      <c r="F21" s="248">
        <v>0</v>
      </c>
      <c r="G21" s="248">
        <v>0</v>
      </c>
      <c r="H21" s="248">
        <v>109381.37908490754</v>
      </c>
      <c r="I21" s="248">
        <v>37188.795799</v>
      </c>
      <c r="J21" s="248">
        <v>0</v>
      </c>
      <c r="K21" s="248">
        <v>7671.55051</v>
      </c>
      <c r="L21" s="248">
        <v>218544.87549931844</v>
      </c>
      <c r="M21" s="248">
        <v>0</v>
      </c>
      <c r="N21" s="248">
        <v>2.34</v>
      </c>
      <c r="O21" s="248">
        <v>498472.23731669516</v>
      </c>
    </row>
    <row r="23" spans="3:16" x14ac:dyDescent="0.35">
      <c r="O23" s="122"/>
    </row>
    <row r="24" spans="3:16" x14ac:dyDescent="0.35">
      <c r="O24" s="122"/>
      <c r="P24" s="122"/>
    </row>
  </sheetData>
  <sheetProtection algorithmName="SHA-512" hashValue="YjIxohXPxNwpHyihBT48vq+R3i3OgQ1JhysDwr8mh/dcw7izDeGhpb2AMQmdvPH4Ubv027tYz3pdJABzcfs9Ww==" saltValue="usoA96scU48i2gNgh7zP8Q==" spinCount="100000" sheet="1" objects="1" scenarios="1"/>
  <mergeCells count="4">
    <mergeCell ref="B6:O6"/>
    <mergeCell ref="C8:O8"/>
    <mergeCell ref="D9:N9"/>
    <mergeCell ref="O9:O10"/>
  </mergeCells>
  <hyperlinks>
    <hyperlink ref="B2" location="Tartalom!A1" display="Back to contents page" xr:uid="{A5CBE2C5-A875-4630-8D42-0DCCEE4DECD3}"/>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EE1-6EBC-42B6-B127-F964FB69027D}">
  <sheetPr>
    <tabColor rgb="FF92D050"/>
  </sheetPr>
  <dimension ref="B1:K20"/>
  <sheetViews>
    <sheetView showGridLines="0" workbookViewId="0">
      <selection activeCell="D12" sqref="D12:K20"/>
    </sheetView>
  </sheetViews>
  <sheetFormatPr defaultRowHeight="14.5" x14ac:dyDescent="0.35"/>
  <cols>
    <col min="1" max="2" width="4.453125" customWidth="1"/>
    <col min="3" max="3" width="33" customWidth="1"/>
    <col min="4" max="11" width="14.26953125" customWidth="1"/>
  </cols>
  <sheetData>
    <row r="1" spans="2:11" ht="12.75" customHeight="1" x14ac:dyDescent="0.35"/>
    <row r="2" spans="2:11" x14ac:dyDescent="0.35">
      <c r="B2" s="82" t="s">
        <v>0</v>
      </c>
      <c r="C2" s="183"/>
    </row>
    <row r="3" spans="2:11" x14ac:dyDescent="0.35">
      <c r="B3" s="1"/>
      <c r="C3" s="1"/>
    </row>
    <row r="4" spans="2:11" ht="15.5" x14ac:dyDescent="0.35">
      <c r="B4" s="151" t="s">
        <v>550</v>
      </c>
      <c r="C4" s="2"/>
    </row>
    <row r="5" spans="2:11" ht="2.15" customHeight="1" x14ac:dyDescent="0.35">
      <c r="B5" s="1"/>
      <c r="C5" s="1"/>
    </row>
    <row r="6" spans="2:11" ht="2.15" customHeight="1" x14ac:dyDescent="0.35">
      <c r="B6" s="396"/>
      <c r="C6" s="396"/>
      <c r="D6" s="396"/>
      <c r="E6" s="396"/>
    </row>
    <row r="7" spans="2:11" ht="2.15" customHeight="1" x14ac:dyDescent="0.35">
      <c r="B7" s="152"/>
      <c r="C7" s="153"/>
    </row>
    <row r="8" spans="2:11" ht="15" thickBot="1" x14ac:dyDescent="0.4">
      <c r="B8" s="28"/>
      <c r="C8" s="383">
        <f>Tartalom!B3</f>
        <v>44742</v>
      </c>
      <c r="D8" s="383"/>
      <c r="E8" s="383"/>
      <c r="F8" s="383"/>
      <c r="G8" s="383"/>
      <c r="H8" s="383"/>
      <c r="I8" s="383"/>
      <c r="J8" s="383"/>
      <c r="K8" s="383"/>
    </row>
    <row r="9" spans="2:11" ht="21.75" customHeight="1" thickBot="1" x14ac:dyDescent="0.4">
      <c r="C9" s="430" t="s">
        <v>2</v>
      </c>
      <c r="D9" s="408" t="s">
        <v>551</v>
      </c>
      <c r="E9" s="408"/>
      <c r="F9" s="408"/>
      <c r="G9" s="414"/>
      <c r="H9" s="431" t="s">
        <v>552</v>
      </c>
      <c r="I9" s="431"/>
      <c r="J9" s="431"/>
      <c r="K9" s="431"/>
    </row>
    <row r="10" spans="2:11" ht="27" customHeight="1" thickBot="1" x14ac:dyDescent="0.4">
      <c r="C10" s="409"/>
      <c r="D10" s="408" t="s">
        <v>553</v>
      </c>
      <c r="E10" s="408"/>
      <c r="F10" s="408" t="s">
        <v>554</v>
      </c>
      <c r="G10" s="414"/>
      <c r="H10" s="408" t="s">
        <v>553</v>
      </c>
      <c r="I10" s="408"/>
      <c r="J10" s="408" t="s">
        <v>554</v>
      </c>
      <c r="K10" s="408"/>
    </row>
    <row r="11" spans="2:11" ht="23.25" customHeight="1" thickBot="1" x14ac:dyDescent="0.4">
      <c r="C11" s="386" t="s">
        <v>555</v>
      </c>
      <c r="D11" s="190" t="s">
        <v>556</v>
      </c>
      <c r="E11" s="190" t="s">
        <v>557</v>
      </c>
      <c r="F11" s="190" t="s">
        <v>556</v>
      </c>
      <c r="G11" s="191" t="s">
        <v>557</v>
      </c>
      <c r="H11" s="190" t="s">
        <v>556</v>
      </c>
      <c r="I11" s="190" t="s">
        <v>557</v>
      </c>
      <c r="J11" s="190" t="s">
        <v>556</v>
      </c>
      <c r="K11" s="190" t="s">
        <v>557</v>
      </c>
    </row>
    <row r="12" spans="2:11" x14ac:dyDescent="0.35">
      <c r="C12" s="267" t="s">
        <v>558</v>
      </c>
      <c r="D12" s="199">
        <v>0</v>
      </c>
      <c r="E12" s="199">
        <v>39700.845732000002</v>
      </c>
      <c r="F12" s="199">
        <v>0</v>
      </c>
      <c r="G12" s="200">
        <v>584.40640199999996</v>
      </c>
      <c r="H12" s="199">
        <v>0</v>
      </c>
      <c r="I12" s="199">
        <v>0</v>
      </c>
      <c r="J12" s="268">
        <v>0</v>
      </c>
      <c r="K12" s="268">
        <v>0</v>
      </c>
    </row>
    <row r="13" spans="2:11" x14ac:dyDescent="0.35">
      <c r="C13" s="267" t="s">
        <v>559</v>
      </c>
      <c r="D13" s="199">
        <v>0</v>
      </c>
      <c r="E13" s="199">
        <v>65072.443809999997</v>
      </c>
      <c r="F13" s="199">
        <v>0</v>
      </c>
      <c r="G13" s="200">
        <v>138205.45356600001</v>
      </c>
      <c r="H13" s="199">
        <v>0</v>
      </c>
      <c r="I13" s="199">
        <v>0</v>
      </c>
      <c r="J13" s="268">
        <v>0</v>
      </c>
      <c r="K13" s="268">
        <v>0</v>
      </c>
    </row>
    <row r="14" spans="2:11" x14ac:dyDescent="0.35">
      <c r="C14" s="267" t="s">
        <v>560</v>
      </c>
      <c r="D14" s="199">
        <v>0</v>
      </c>
      <c r="E14" s="199">
        <v>0</v>
      </c>
      <c r="F14" s="199">
        <v>0</v>
      </c>
      <c r="G14" s="200">
        <v>0</v>
      </c>
      <c r="H14" s="199">
        <v>0</v>
      </c>
      <c r="I14" s="199">
        <v>0</v>
      </c>
      <c r="J14" s="268">
        <v>0</v>
      </c>
      <c r="K14" s="268">
        <v>0</v>
      </c>
    </row>
    <row r="15" spans="2:11" x14ac:dyDescent="0.35">
      <c r="C15" s="267" t="s">
        <v>561</v>
      </c>
      <c r="D15" s="199">
        <v>0</v>
      </c>
      <c r="E15" s="199">
        <v>0</v>
      </c>
      <c r="F15" s="199">
        <v>0</v>
      </c>
      <c r="G15" s="200">
        <v>0</v>
      </c>
      <c r="H15" s="199">
        <v>0</v>
      </c>
      <c r="I15" s="199">
        <v>0</v>
      </c>
      <c r="J15" s="268">
        <v>0</v>
      </c>
      <c r="K15" s="268">
        <v>0</v>
      </c>
    </row>
    <row r="16" spans="2:11" x14ac:dyDescent="0.35">
      <c r="C16" s="267" t="s">
        <v>562</v>
      </c>
      <c r="D16" s="199">
        <v>0</v>
      </c>
      <c r="E16" s="199">
        <v>0</v>
      </c>
      <c r="F16" s="199">
        <v>0</v>
      </c>
      <c r="G16" s="200">
        <v>0</v>
      </c>
      <c r="H16" s="199">
        <v>0</v>
      </c>
      <c r="I16" s="199">
        <v>0</v>
      </c>
      <c r="J16" s="268">
        <v>0</v>
      </c>
      <c r="K16" s="268">
        <v>0</v>
      </c>
    </row>
    <row r="17" spans="3:11" x14ac:dyDescent="0.35">
      <c r="C17" s="267" t="s">
        <v>563</v>
      </c>
      <c r="D17" s="199">
        <v>0</v>
      </c>
      <c r="E17" s="199">
        <v>0</v>
      </c>
      <c r="F17" s="199">
        <v>0</v>
      </c>
      <c r="G17" s="200">
        <v>0</v>
      </c>
      <c r="H17" s="199">
        <v>0</v>
      </c>
      <c r="I17" s="199">
        <v>0</v>
      </c>
      <c r="J17" s="268">
        <v>0</v>
      </c>
      <c r="K17" s="268">
        <v>0</v>
      </c>
    </row>
    <row r="18" spans="3:11" x14ac:dyDescent="0.35">
      <c r="C18" s="267" t="s">
        <v>564</v>
      </c>
      <c r="D18" s="199">
        <v>0</v>
      </c>
      <c r="E18" s="199">
        <v>0</v>
      </c>
      <c r="F18" s="199">
        <v>0</v>
      </c>
      <c r="G18" s="200">
        <v>0</v>
      </c>
      <c r="H18" s="199">
        <v>0</v>
      </c>
      <c r="I18" s="199">
        <v>0</v>
      </c>
      <c r="J18" s="268">
        <v>0</v>
      </c>
      <c r="K18" s="268">
        <v>0</v>
      </c>
    </row>
    <row r="19" spans="3:11" x14ac:dyDescent="0.35">
      <c r="C19" s="267" t="s">
        <v>565</v>
      </c>
      <c r="D19" s="199">
        <v>0</v>
      </c>
      <c r="E19" s="199">
        <v>0</v>
      </c>
      <c r="F19" s="199">
        <v>0</v>
      </c>
      <c r="G19" s="200">
        <v>0</v>
      </c>
      <c r="H19" s="199">
        <v>0</v>
      </c>
      <c r="I19" s="199">
        <v>0</v>
      </c>
      <c r="J19" s="268">
        <v>0</v>
      </c>
      <c r="K19" s="268">
        <v>0</v>
      </c>
    </row>
    <row r="20" spans="3:11" ht="15" thickBot="1" x14ac:dyDescent="0.4">
      <c r="C20" s="269" t="s">
        <v>15</v>
      </c>
      <c r="D20" s="270">
        <v>0</v>
      </c>
      <c r="E20" s="270">
        <v>104773.289542</v>
      </c>
      <c r="F20" s="270">
        <v>0</v>
      </c>
      <c r="G20" s="271">
        <v>138789.859968</v>
      </c>
      <c r="H20" s="270">
        <v>0</v>
      </c>
      <c r="I20" s="270">
        <v>0</v>
      </c>
      <c r="J20" s="272">
        <v>0</v>
      </c>
      <c r="K20" s="272">
        <v>0</v>
      </c>
    </row>
  </sheetData>
  <sheetProtection algorithmName="SHA-512" hashValue="NdLzYaE/AwrzbHSNTch2VckMp5nl+J+RFG4AL3czlzxPQXsFeAnHNBZlE9HWTULioFG3ke9m6dg2Qjdc+Jx4fQ==" saltValue="kuO/Epjl6ou46u43YITBtg==" spinCount="100000" sheet="1" objects="1" scenarios="1"/>
  <mergeCells count="9">
    <mergeCell ref="B6:E6"/>
    <mergeCell ref="C8:K8"/>
    <mergeCell ref="C9:C11"/>
    <mergeCell ref="D9:G9"/>
    <mergeCell ref="H9:K9"/>
    <mergeCell ref="D10:E10"/>
    <mergeCell ref="F10:G10"/>
    <mergeCell ref="H10:I10"/>
    <mergeCell ref="J10:K10"/>
  </mergeCells>
  <hyperlinks>
    <hyperlink ref="B2" location="Tartalom!A1" display="Back to contents page" xr:uid="{563A4A6F-E527-4E6F-9BAF-64D7E5970D99}"/>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48D2-0E95-4E35-9E16-77634D8B06BD}">
  <sheetPr>
    <tabColor rgb="FF92D050"/>
  </sheetPr>
  <dimension ref="B1:E19"/>
  <sheetViews>
    <sheetView showGridLines="0" workbookViewId="0">
      <selection activeCell="C9" sqref="C9"/>
    </sheetView>
  </sheetViews>
  <sheetFormatPr defaultRowHeight="14.5" x14ac:dyDescent="0.35"/>
  <cols>
    <col min="1" max="2" width="4.453125" customWidth="1"/>
    <col min="3" max="3" width="54" customWidth="1"/>
    <col min="4" max="4" width="18.7265625" customWidth="1"/>
    <col min="5" max="5" width="17.54296875" customWidth="1"/>
  </cols>
  <sheetData>
    <row r="1" spans="2:5" ht="12.75" customHeight="1" x14ac:dyDescent="0.35"/>
    <row r="2" spans="2:5" x14ac:dyDescent="0.35">
      <c r="B2" s="82" t="s">
        <v>0</v>
      </c>
      <c r="C2" s="183"/>
    </row>
    <row r="3" spans="2:5" x14ac:dyDescent="0.35">
      <c r="B3" s="1"/>
      <c r="C3" s="1"/>
    </row>
    <row r="4" spans="2:5" ht="15.5" x14ac:dyDescent="0.35">
      <c r="B4" s="151" t="s">
        <v>566</v>
      </c>
      <c r="C4" s="2"/>
    </row>
    <row r="5" spans="2:5" ht="2.15" customHeight="1" x14ac:dyDescent="0.35">
      <c r="B5" s="1"/>
      <c r="C5" s="1"/>
    </row>
    <row r="6" spans="2:5" ht="2.15" customHeight="1" x14ac:dyDescent="0.35">
      <c r="B6" s="396"/>
      <c r="C6" s="396"/>
      <c r="D6" s="396"/>
      <c r="E6" s="396"/>
    </row>
    <row r="7" spans="2:5" ht="2.15" customHeight="1" x14ac:dyDescent="0.35">
      <c r="B7" s="152"/>
      <c r="C7" s="153"/>
    </row>
    <row r="8" spans="2:5" ht="15" thickBot="1" x14ac:dyDescent="0.4">
      <c r="B8" s="28"/>
      <c r="C8" s="383">
        <f>Tartalom!B3</f>
        <v>44742</v>
      </c>
      <c r="D8" s="383"/>
      <c r="E8" s="383"/>
    </row>
    <row r="9" spans="2:5" ht="36" customHeight="1" thickBot="1" x14ac:dyDescent="0.4">
      <c r="C9" s="273" t="s">
        <v>2</v>
      </c>
      <c r="D9" s="274" t="s">
        <v>567</v>
      </c>
      <c r="E9" s="274" t="s">
        <v>568</v>
      </c>
    </row>
    <row r="10" spans="2:5" ht="23.25" customHeight="1" x14ac:dyDescent="0.35">
      <c r="C10" s="275" t="s">
        <v>569</v>
      </c>
      <c r="D10" s="276"/>
      <c r="E10" s="276"/>
    </row>
    <row r="11" spans="2:5" x14ac:dyDescent="0.35">
      <c r="C11" s="277" t="s">
        <v>570</v>
      </c>
      <c r="D11" s="278">
        <v>0</v>
      </c>
      <c r="E11" s="278">
        <v>0</v>
      </c>
    </row>
    <row r="12" spans="2:5" x14ac:dyDescent="0.35">
      <c r="C12" s="277" t="s">
        <v>571</v>
      </c>
      <c r="D12" s="278">
        <v>0</v>
      </c>
      <c r="E12" s="278">
        <v>0</v>
      </c>
    </row>
    <row r="13" spans="2:5" x14ac:dyDescent="0.35">
      <c r="C13" s="277" t="s">
        <v>572</v>
      </c>
      <c r="D13" s="278">
        <v>0</v>
      </c>
      <c r="E13" s="278">
        <v>0</v>
      </c>
    </row>
    <row r="14" spans="2:5" x14ac:dyDescent="0.35">
      <c r="C14" s="277" t="s">
        <v>573</v>
      </c>
      <c r="D14" s="279">
        <v>0</v>
      </c>
      <c r="E14" s="279">
        <v>0</v>
      </c>
    </row>
    <row r="15" spans="2:5" x14ac:dyDescent="0.35">
      <c r="C15" s="277" t="s">
        <v>574</v>
      </c>
      <c r="D15" s="279">
        <v>0</v>
      </c>
      <c r="E15" s="279">
        <v>0</v>
      </c>
    </row>
    <row r="16" spans="2:5" x14ac:dyDescent="0.35">
      <c r="C16" s="280" t="s">
        <v>575</v>
      </c>
      <c r="D16" s="281">
        <v>0</v>
      </c>
      <c r="E16" s="281">
        <v>0</v>
      </c>
    </row>
    <row r="17" spans="3:5" x14ac:dyDescent="0.35">
      <c r="C17" s="282" t="s">
        <v>576</v>
      </c>
      <c r="D17" s="219"/>
      <c r="E17" s="219"/>
    </row>
    <row r="18" spans="3:5" x14ac:dyDescent="0.35">
      <c r="C18" s="277" t="s">
        <v>577</v>
      </c>
      <c r="D18" s="199">
        <v>0</v>
      </c>
      <c r="E18" s="199">
        <v>0</v>
      </c>
    </row>
    <row r="19" spans="3:5" ht="15" thickBot="1" x14ac:dyDescent="0.4">
      <c r="C19" s="283" t="s">
        <v>578</v>
      </c>
      <c r="D19" s="284">
        <v>0</v>
      </c>
      <c r="E19" s="284">
        <v>0</v>
      </c>
    </row>
  </sheetData>
  <sheetProtection algorithmName="SHA-512" hashValue="0s36nt9SKYV8GmnbTFNnYUNQRoGx8ScNKs+mfubeBvCm3ZNvSTk9WQTHrS/J4Zp/ZN0mzCWoqew3J7Ebip1isg==" saltValue="E49JkJvQPvZICXmFvWRtuQ==" spinCount="100000" sheet="1" objects="1" scenarios="1"/>
  <mergeCells count="2">
    <mergeCell ref="B6:E6"/>
    <mergeCell ref="C8:E8"/>
  </mergeCells>
  <hyperlinks>
    <hyperlink ref="B2" location="Tartalom!A1" display="Back to contents page" xr:uid="{84EADA76-47A1-4A6A-8A1D-32706ADA0CA1}"/>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C057-1AD6-4D81-A286-C2A90E8AF9A0}">
  <sheetPr>
    <tabColor rgb="FF92D050"/>
  </sheetPr>
  <dimension ref="B1:E29"/>
  <sheetViews>
    <sheetView showGridLines="0" zoomScaleNormal="100" workbookViewId="0">
      <selection activeCell="D10" sqref="D10:E29"/>
    </sheetView>
  </sheetViews>
  <sheetFormatPr defaultRowHeight="14.5" x14ac:dyDescent="0.35"/>
  <cols>
    <col min="1" max="2" width="4.453125" customWidth="1"/>
    <col min="3" max="3" width="65" customWidth="1"/>
    <col min="4" max="4" width="18.7265625" customWidth="1"/>
    <col min="5" max="5" width="17.54296875" customWidth="1"/>
    <col min="7" max="7" width="16.81640625" bestFit="1" customWidth="1"/>
    <col min="8" max="8" width="15.453125" bestFit="1" customWidth="1"/>
  </cols>
  <sheetData>
    <row r="1" spans="2:5" ht="12.75" customHeight="1" x14ac:dyDescent="0.35"/>
    <row r="2" spans="2:5" x14ac:dyDescent="0.35">
      <c r="B2" s="82" t="s">
        <v>0</v>
      </c>
      <c r="C2" s="183"/>
    </row>
    <row r="3" spans="2:5" x14ac:dyDescent="0.35">
      <c r="B3" s="1"/>
      <c r="C3" s="1"/>
    </row>
    <row r="4" spans="2:5" ht="15.5" x14ac:dyDescent="0.35">
      <c r="B4" s="151" t="s">
        <v>579</v>
      </c>
      <c r="C4" s="2"/>
    </row>
    <row r="5" spans="2:5" ht="2.15" customHeight="1" x14ac:dyDescent="0.35">
      <c r="B5" s="1"/>
      <c r="C5" s="1"/>
    </row>
    <row r="6" spans="2:5" ht="2.15" customHeight="1" x14ac:dyDescent="0.35">
      <c r="B6" s="396"/>
      <c r="C6" s="396"/>
      <c r="D6" s="396"/>
      <c r="E6" s="396"/>
    </row>
    <row r="7" spans="2:5" ht="2.15" customHeight="1" x14ac:dyDescent="0.35">
      <c r="B7" s="152"/>
      <c r="C7" s="153"/>
    </row>
    <row r="8" spans="2:5" ht="15" thickBot="1" x14ac:dyDescent="0.4">
      <c r="B8" s="28"/>
      <c r="C8" s="383">
        <f>Tartalom!B3</f>
        <v>44742</v>
      </c>
      <c r="D8" s="383"/>
      <c r="E8" s="383"/>
    </row>
    <row r="9" spans="2:5" ht="36" customHeight="1" thickBot="1" x14ac:dyDescent="0.4">
      <c r="C9" s="285" t="s">
        <v>2</v>
      </c>
      <c r="D9" s="286" t="s">
        <v>512</v>
      </c>
      <c r="E9" s="286" t="s">
        <v>513</v>
      </c>
    </row>
    <row r="10" spans="2:5" ht="23.25" customHeight="1" x14ac:dyDescent="0.35">
      <c r="C10" s="282" t="s">
        <v>580</v>
      </c>
      <c r="D10" s="245"/>
      <c r="E10" s="287">
        <v>107.744534</v>
      </c>
    </row>
    <row r="11" spans="2:5" ht="25.5" customHeight="1" x14ac:dyDescent="0.35">
      <c r="C11" s="288" t="s">
        <v>581</v>
      </c>
      <c r="D11" s="231">
        <v>0</v>
      </c>
      <c r="E11" s="231">
        <v>0</v>
      </c>
    </row>
    <row r="12" spans="2:5" x14ac:dyDescent="0.35">
      <c r="C12" s="277" t="s">
        <v>582</v>
      </c>
      <c r="D12" s="231">
        <v>1731.684456</v>
      </c>
      <c r="E12" s="231">
        <v>34.633713</v>
      </c>
    </row>
    <row r="13" spans="2:5" x14ac:dyDescent="0.35">
      <c r="C13" s="277" t="s">
        <v>583</v>
      </c>
      <c r="D13" s="231">
        <v>0</v>
      </c>
      <c r="E13" s="231">
        <v>0</v>
      </c>
    </row>
    <row r="14" spans="2:5" x14ac:dyDescent="0.35">
      <c r="C14" s="277" t="s">
        <v>584</v>
      </c>
      <c r="D14" s="231">
        <v>3538.5410670000001</v>
      </c>
      <c r="E14" s="231">
        <v>70.770820999999998</v>
      </c>
    </row>
    <row r="15" spans="2:5" x14ac:dyDescent="0.35">
      <c r="C15" s="277" t="s">
        <v>585</v>
      </c>
      <c r="D15" s="231">
        <v>0</v>
      </c>
      <c r="E15" s="231">
        <v>0</v>
      </c>
    </row>
    <row r="16" spans="2:5" x14ac:dyDescent="0.35">
      <c r="C16" s="288" t="s">
        <v>586</v>
      </c>
      <c r="D16" s="231">
        <v>0</v>
      </c>
      <c r="E16" s="241"/>
    </row>
    <row r="17" spans="3:5" x14ac:dyDescent="0.35">
      <c r="C17" s="288" t="s">
        <v>587</v>
      </c>
      <c r="D17" s="231">
        <v>0</v>
      </c>
      <c r="E17" s="231">
        <v>0</v>
      </c>
    </row>
    <row r="18" spans="3:5" x14ac:dyDescent="0.35">
      <c r="C18" s="288" t="s">
        <v>588</v>
      </c>
      <c r="D18" s="231">
        <v>2.34</v>
      </c>
      <c r="E18" s="231">
        <v>2.34</v>
      </c>
    </row>
    <row r="19" spans="3:5" x14ac:dyDescent="0.35">
      <c r="C19" s="288" t="s">
        <v>589</v>
      </c>
      <c r="D19" s="231">
        <v>0</v>
      </c>
      <c r="E19" s="231">
        <v>0</v>
      </c>
    </row>
    <row r="20" spans="3:5" ht="25.5" customHeight="1" x14ac:dyDescent="0.35">
      <c r="C20" s="289" t="s">
        <v>590</v>
      </c>
      <c r="D20" s="290"/>
      <c r="E20" s="291">
        <v>0</v>
      </c>
    </row>
    <row r="21" spans="3:5" ht="39" customHeight="1" x14ac:dyDescent="0.35">
      <c r="C21" s="288" t="s">
        <v>591</v>
      </c>
      <c r="D21" s="199">
        <v>0</v>
      </c>
      <c r="E21" s="199">
        <v>0</v>
      </c>
    </row>
    <row r="22" spans="3:5" x14ac:dyDescent="0.35">
      <c r="C22" s="277" t="s">
        <v>582</v>
      </c>
      <c r="D22" s="199">
        <v>0</v>
      </c>
      <c r="E22" s="199">
        <v>0</v>
      </c>
    </row>
    <row r="23" spans="3:5" x14ac:dyDescent="0.35">
      <c r="C23" s="277" t="s">
        <v>583</v>
      </c>
      <c r="D23" s="199">
        <v>0</v>
      </c>
      <c r="E23" s="199">
        <v>0</v>
      </c>
    </row>
    <row r="24" spans="3:5" x14ac:dyDescent="0.35">
      <c r="C24" s="277" t="s">
        <v>584</v>
      </c>
      <c r="D24" s="199">
        <v>0</v>
      </c>
      <c r="E24" s="199">
        <v>0</v>
      </c>
    </row>
    <row r="25" spans="3:5" x14ac:dyDescent="0.35">
      <c r="C25" s="277" t="s">
        <v>585</v>
      </c>
      <c r="D25" s="199">
        <v>0</v>
      </c>
      <c r="E25" s="199">
        <v>0</v>
      </c>
    </row>
    <row r="26" spans="3:5" x14ac:dyDescent="0.35">
      <c r="C26" s="288" t="s">
        <v>586</v>
      </c>
      <c r="D26" s="199">
        <v>0</v>
      </c>
      <c r="E26" s="241"/>
    </row>
    <row r="27" spans="3:5" x14ac:dyDescent="0.35">
      <c r="C27" s="288" t="s">
        <v>587</v>
      </c>
      <c r="D27" s="199">
        <v>0</v>
      </c>
      <c r="E27" s="199">
        <v>0</v>
      </c>
    </row>
    <row r="28" spans="3:5" x14ac:dyDescent="0.35">
      <c r="C28" s="288" t="s">
        <v>588</v>
      </c>
      <c r="D28" s="199">
        <v>0</v>
      </c>
      <c r="E28" s="199">
        <v>0</v>
      </c>
    </row>
    <row r="29" spans="3:5" ht="15" thickBot="1" x14ac:dyDescent="0.4">
      <c r="C29" s="292" t="s">
        <v>589</v>
      </c>
      <c r="D29" s="284">
        <v>0</v>
      </c>
      <c r="E29" s="284">
        <v>0</v>
      </c>
    </row>
  </sheetData>
  <sheetProtection algorithmName="SHA-512" hashValue="NRJggHtw/osNTS4vhZPI0Hb5aveMWoh51B8GBZx6uOoUlCzx/EBDq2zkxpYa6xBHwrGGL5CmPIPl+RNuuukDCA==" saltValue="BlsSNqjV9yTvpezGAoM/lw==" spinCount="100000" sheet="1" objects="1" scenarios="1"/>
  <mergeCells count="2">
    <mergeCell ref="B6:E6"/>
    <mergeCell ref="C8:E8"/>
  </mergeCells>
  <hyperlinks>
    <hyperlink ref="B2" location="Tartalom!A1" display="Back to contents page" xr:uid="{41A388A9-F743-4080-A805-57F1F624BD4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7A31F-EB24-4341-A637-29784D6625DD}">
  <sheetPr>
    <tabColor rgb="FF92D050"/>
  </sheetPr>
  <dimension ref="B1:F21"/>
  <sheetViews>
    <sheetView showGridLines="0" workbookViewId="0">
      <selection activeCell="D12" sqref="D12:D21"/>
    </sheetView>
  </sheetViews>
  <sheetFormatPr defaultRowHeight="14.5" x14ac:dyDescent="0.35"/>
  <cols>
    <col min="1" max="2" width="4.453125" customWidth="1"/>
    <col min="3" max="3" width="37.26953125" customWidth="1"/>
    <col min="4" max="4" width="18.7265625" customWidth="1"/>
    <col min="6" max="6" width="19" bestFit="1" customWidth="1"/>
  </cols>
  <sheetData>
    <row r="1" spans="2:6" ht="12.75" customHeight="1" x14ac:dyDescent="0.35"/>
    <row r="2" spans="2:6" x14ac:dyDescent="0.35">
      <c r="B2" s="82" t="s">
        <v>0</v>
      </c>
      <c r="C2" s="183"/>
    </row>
    <row r="3" spans="2:6" x14ac:dyDescent="0.35">
      <c r="B3" s="1"/>
      <c r="C3" s="1"/>
    </row>
    <row r="4" spans="2:6" ht="15.5" x14ac:dyDescent="0.35">
      <c r="B4" s="151" t="s">
        <v>592</v>
      </c>
      <c r="C4" s="2"/>
    </row>
    <row r="5" spans="2:6" x14ac:dyDescent="0.35">
      <c r="B5" s="1"/>
      <c r="C5" s="1"/>
    </row>
    <row r="6" spans="2:6" ht="40.5" customHeight="1" x14ac:dyDescent="0.35">
      <c r="B6" s="432" t="s">
        <v>593</v>
      </c>
      <c r="C6" s="432"/>
      <c r="D6" s="432"/>
    </row>
    <row r="7" spans="2:6" x14ac:dyDescent="0.35">
      <c r="B7" s="152"/>
      <c r="C7" s="153"/>
    </row>
    <row r="8" spans="2:6" ht="15" thickBot="1" x14ac:dyDescent="0.4">
      <c r="B8" s="28"/>
      <c r="C8" s="383">
        <f>Tartalom!B3</f>
        <v>44742</v>
      </c>
      <c r="D8" s="383"/>
    </row>
    <row r="9" spans="2:6" x14ac:dyDescent="0.35">
      <c r="C9" s="423" t="s">
        <v>2</v>
      </c>
      <c r="D9" s="428" t="s">
        <v>118</v>
      </c>
    </row>
    <row r="10" spans="2:6" ht="23.25" customHeight="1" thickBot="1" x14ac:dyDescent="0.4">
      <c r="C10" s="424"/>
      <c r="D10" s="429"/>
    </row>
    <row r="11" spans="2:6" x14ac:dyDescent="0.35">
      <c r="C11" s="293" t="s">
        <v>594</v>
      </c>
      <c r="D11" s="294"/>
    </row>
    <row r="12" spans="2:6" x14ac:dyDescent="0.35">
      <c r="C12" s="257" t="s">
        <v>595</v>
      </c>
      <c r="D12" s="231">
        <v>90753.341413000002</v>
      </c>
      <c r="E12" s="122"/>
    </row>
    <row r="13" spans="2:6" x14ac:dyDescent="0.35">
      <c r="C13" s="295" t="s">
        <v>596</v>
      </c>
      <c r="D13" s="231">
        <v>774.41824999999994</v>
      </c>
      <c r="E13" s="122"/>
      <c r="F13" s="296"/>
    </row>
    <row r="14" spans="2:6" x14ac:dyDescent="0.35">
      <c r="C14" s="295" t="s">
        <v>597</v>
      </c>
      <c r="D14" s="231">
        <v>184543.2673565</v>
      </c>
      <c r="E14" s="122"/>
      <c r="F14" s="296"/>
    </row>
    <row r="15" spans="2:6" x14ac:dyDescent="0.35">
      <c r="C15" s="295" t="s">
        <v>598</v>
      </c>
      <c r="D15" s="231">
        <v>18294.429824999999</v>
      </c>
      <c r="E15" s="122"/>
    </row>
    <row r="16" spans="2:6" x14ac:dyDescent="0.35">
      <c r="C16" s="293" t="s">
        <v>599</v>
      </c>
      <c r="D16" s="241"/>
      <c r="E16" s="122"/>
    </row>
    <row r="17" spans="3:5" x14ac:dyDescent="0.35">
      <c r="C17" s="295" t="s">
        <v>600</v>
      </c>
      <c r="D17" s="231">
        <v>0</v>
      </c>
      <c r="E17" s="122"/>
    </row>
    <row r="18" spans="3:5" x14ac:dyDescent="0.35">
      <c r="C18" s="295" t="s">
        <v>601</v>
      </c>
      <c r="D18" s="231">
        <v>13.56385</v>
      </c>
      <c r="E18" s="122"/>
    </row>
    <row r="19" spans="3:5" x14ac:dyDescent="0.35">
      <c r="C19" s="295" t="s">
        <v>602</v>
      </c>
      <c r="D19" s="231">
        <v>0</v>
      </c>
      <c r="E19" s="122"/>
    </row>
    <row r="20" spans="3:5" x14ac:dyDescent="0.35">
      <c r="C20" s="295" t="s">
        <v>603</v>
      </c>
      <c r="D20" s="231">
        <v>0</v>
      </c>
      <c r="E20" s="122"/>
    </row>
    <row r="21" spans="3:5" ht="15" thickBot="1" x14ac:dyDescent="0.4">
      <c r="C21" s="234" t="s">
        <v>15</v>
      </c>
      <c r="D21" s="248">
        <v>294379.02069450001</v>
      </c>
    </row>
  </sheetData>
  <sheetProtection algorithmName="SHA-512" hashValue="irN3kwMvzYTKhl0M0r3qxFlii1/iB0478KcrSKm0XWR9ZtcoKkY6h9jQJ98nmvTV9j/0QfCHxzBJrn1RmvQtVw==" saltValue="1LZgmeiehM5f9mKWCqaFVg==" spinCount="100000" sheet="1" objects="1" scenarios="1"/>
  <mergeCells count="4">
    <mergeCell ref="B6:D6"/>
    <mergeCell ref="C8:D8"/>
    <mergeCell ref="C9:C10"/>
    <mergeCell ref="D9:D10"/>
  </mergeCells>
  <hyperlinks>
    <hyperlink ref="B2" location="Tartalom!A1" display="Back to contents page" xr:uid="{ED467BB8-CB54-4658-8BE2-5B4DA2E9AA75}"/>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tabColor rgb="FF92D050"/>
  </sheetPr>
  <dimension ref="B1:Q42"/>
  <sheetViews>
    <sheetView showGridLines="0" topLeftCell="A4" zoomScale="85" zoomScaleNormal="85" workbookViewId="0">
      <selection activeCell="P21" sqref="P21"/>
    </sheetView>
  </sheetViews>
  <sheetFormatPr defaultRowHeight="14.5" x14ac:dyDescent="0.35"/>
  <cols>
    <col min="1" max="1" width="4.453125" customWidth="1"/>
    <col min="2" max="2" width="6.453125" customWidth="1"/>
    <col min="3" max="3" width="72.453125" customWidth="1"/>
    <col min="4" max="5" width="20.453125" customWidth="1"/>
    <col min="6" max="6" width="20.81640625" bestFit="1" customWidth="1"/>
    <col min="7" max="9" width="9.81640625" bestFit="1" customWidth="1"/>
  </cols>
  <sheetData>
    <row r="1" spans="2:17" ht="12.75" customHeight="1" x14ac:dyDescent="0.35"/>
    <row r="2" spans="2:17" x14ac:dyDescent="0.35">
      <c r="B2" s="82" t="s">
        <v>0</v>
      </c>
      <c r="C2" s="66"/>
      <c r="D2" s="66"/>
    </row>
    <row r="3" spans="2:17" x14ac:dyDescent="0.35">
      <c r="B3" s="1"/>
      <c r="C3" s="1"/>
      <c r="D3" s="1"/>
    </row>
    <row r="4" spans="2:17" ht="15.5" x14ac:dyDescent="0.35">
      <c r="B4" s="19" t="s">
        <v>387</v>
      </c>
      <c r="C4" s="2"/>
      <c r="D4" s="2"/>
    </row>
    <row r="5" spans="2:17" ht="2.15" customHeight="1" x14ac:dyDescent="0.35">
      <c r="B5" s="1"/>
      <c r="C5" s="1"/>
      <c r="D5" s="1"/>
    </row>
    <row r="6" spans="2:17" ht="2.15" customHeight="1" x14ac:dyDescent="0.35">
      <c r="B6" s="371"/>
      <c r="C6" s="371"/>
      <c r="D6" s="371"/>
    </row>
    <row r="7" spans="2:17" ht="2.15" customHeight="1" x14ac:dyDescent="0.35">
      <c r="B7" s="3"/>
      <c r="C7" s="4"/>
      <c r="D7" s="4"/>
    </row>
    <row r="8" spans="2:17" ht="15" thickBot="1" x14ac:dyDescent="0.4">
      <c r="B8" s="28"/>
    </row>
    <row r="9" spans="2:17" ht="15" thickBot="1" x14ac:dyDescent="0.4">
      <c r="B9" s="28"/>
      <c r="C9" s="46" t="s">
        <v>2</v>
      </c>
      <c r="D9" s="47">
        <f>+Tartalom!B3</f>
        <v>44742</v>
      </c>
      <c r="E9" s="47">
        <f>+EOMONTH(D9,-3)</f>
        <v>44651</v>
      </c>
    </row>
    <row r="10" spans="2:17" x14ac:dyDescent="0.35">
      <c r="C10" s="433" t="s">
        <v>283</v>
      </c>
      <c r="D10" s="433"/>
      <c r="E10" s="120"/>
      <c r="Q10" s="122"/>
    </row>
    <row r="11" spans="2:17" ht="19.5" customHeight="1" x14ac:dyDescent="0.35">
      <c r="C11" s="93" t="s">
        <v>61</v>
      </c>
      <c r="D11" s="88">
        <v>3347374.5691849999</v>
      </c>
      <c r="E11" s="88">
        <v>2950934.8682630002</v>
      </c>
      <c r="G11" s="122"/>
      <c r="H11" s="122"/>
      <c r="J11" s="122"/>
      <c r="K11" s="122"/>
      <c r="Q11" s="122"/>
    </row>
    <row r="12" spans="2:17" ht="30.75" customHeight="1" x14ac:dyDescent="0.35">
      <c r="C12" s="14" t="s">
        <v>284</v>
      </c>
      <c r="D12" s="36">
        <v>3140922.8946389998</v>
      </c>
      <c r="E12" s="36">
        <v>2782892.5530690001</v>
      </c>
      <c r="G12" s="122"/>
    </row>
    <row r="13" spans="2:17" ht="36.75" customHeight="1" x14ac:dyDescent="0.35">
      <c r="C13" s="14" t="s">
        <v>388</v>
      </c>
      <c r="D13" s="36">
        <v>3288179.6690500001</v>
      </c>
      <c r="E13" s="36">
        <v>2906990.8246809999</v>
      </c>
    </row>
    <row r="14" spans="2:17" x14ac:dyDescent="0.35">
      <c r="C14" s="93" t="s">
        <v>98</v>
      </c>
      <c r="D14" s="88">
        <v>3347374.5691849999</v>
      </c>
      <c r="E14" s="88">
        <v>2950934.8682630002</v>
      </c>
      <c r="G14" s="122"/>
      <c r="H14" s="122"/>
      <c r="J14" s="122"/>
      <c r="K14" s="122"/>
    </row>
    <row r="15" spans="2:17" ht="28.5" customHeight="1" x14ac:dyDescent="0.35">
      <c r="C15" s="14" t="s">
        <v>285</v>
      </c>
      <c r="D15" s="88">
        <v>3140922.8946389998</v>
      </c>
      <c r="E15" s="36">
        <v>2782892.5530690001</v>
      </c>
    </row>
    <row r="16" spans="2:17" ht="38.25" customHeight="1" x14ac:dyDescent="0.35">
      <c r="C16" s="14" t="s">
        <v>389</v>
      </c>
      <c r="D16" s="36">
        <v>3288179.6690500001</v>
      </c>
      <c r="E16" s="36">
        <v>2906990.8246809999</v>
      </c>
    </row>
    <row r="17" spans="3:11" x14ac:dyDescent="0.35">
      <c r="C17" s="93" t="s">
        <v>286</v>
      </c>
      <c r="D17" s="88">
        <v>3635663.4194410001</v>
      </c>
      <c r="E17" s="88">
        <v>3217591.4821910001</v>
      </c>
      <c r="G17" s="122"/>
      <c r="H17" s="122"/>
      <c r="J17" s="122"/>
      <c r="K17" s="122"/>
    </row>
    <row r="18" spans="3:11" ht="30.75" customHeight="1" x14ac:dyDescent="0.35">
      <c r="C18" s="14" t="s">
        <v>287</v>
      </c>
      <c r="D18" s="88">
        <v>3429211.744895</v>
      </c>
      <c r="E18" s="36">
        <v>3049549.1669970001</v>
      </c>
    </row>
    <row r="19" spans="3:11" ht="35.25" customHeight="1" x14ac:dyDescent="0.35">
      <c r="C19" s="14" t="s">
        <v>390</v>
      </c>
      <c r="D19" s="36">
        <v>3576468.5193059999</v>
      </c>
      <c r="E19" s="36">
        <v>3173647.4386089998</v>
      </c>
      <c r="H19" s="121"/>
    </row>
    <row r="20" spans="3:11" x14ac:dyDescent="0.35">
      <c r="C20" s="434" t="s">
        <v>288</v>
      </c>
      <c r="D20" s="434"/>
      <c r="E20" s="89"/>
    </row>
    <row r="21" spans="3:11" x14ac:dyDescent="0.35">
      <c r="C21" s="14" t="s">
        <v>289</v>
      </c>
      <c r="D21" s="85">
        <v>19772146.151406001</v>
      </c>
      <c r="E21" s="85">
        <v>17464355.914133999</v>
      </c>
      <c r="G21" s="122"/>
      <c r="H21" s="122"/>
      <c r="J21" s="122"/>
      <c r="K21" s="122"/>
    </row>
    <row r="22" spans="3:11" ht="20" x14ac:dyDescent="0.35">
      <c r="C22" s="93" t="s">
        <v>290</v>
      </c>
      <c r="D22" s="90">
        <v>19565694.476860002</v>
      </c>
      <c r="E22" s="90">
        <v>17296313.59894</v>
      </c>
    </row>
    <row r="23" spans="3:11" x14ac:dyDescent="0.35">
      <c r="C23" s="435" t="s">
        <v>291</v>
      </c>
      <c r="D23" s="435"/>
      <c r="E23" s="86"/>
    </row>
    <row r="24" spans="3:11" ht="28.5" customHeight="1" x14ac:dyDescent="0.35">
      <c r="C24" s="93" t="s">
        <v>292</v>
      </c>
      <c r="D24" s="136">
        <v>0.16929748260800001</v>
      </c>
      <c r="E24" s="91">
        <v>0.168969006517</v>
      </c>
      <c r="G24" s="122"/>
      <c r="H24" s="122"/>
      <c r="J24" s="125"/>
      <c r="K24" s="125"/>
    </row>
    <row r="25" spans="3:11" ht="42" customHeight="1" x14ac:dyDescent="0.35">
      <c r="C25" s="14" t="s">
        <v>293</v>
      </c>
      <c r="D25" s="136">
        <f>D12/D22</f>
        <v>0.16053214458365961</v>
      </c>
      <c r="E25" s="45">
        <v>0.16089512583996796</v>
      </c>
    </row>
    <row r="26" spans="3:11" ht="42" customHeight="1" x14ac:dyDescent="0.35">
      <c r="C26" s="14" t="s">
        <v>391</v>
      </c>
      <c r="D26" s="136">
        <v>0.16680301326459138</v>
      </c>
      <c r="E26" s="45">
        <v>0.16687268052456708</v>
      </c>
      <c r="F26" s="137"/>
    </row>
    <row r="27" spans="3:11" ht="31.5" customHeight="1" x14ac:dyDescent="0.35">
      <c r="C27" s="93" t="s">
        <v>294</v>
      </c>
      <c r="D27" s="136">
        <v>0.16929748260800001</v>
      </c>
      <c r="E27" s="91">
        <v>0.168969006517</v>
      </c>
      <c r="G27" s="121"/>
      <c r="H27" s="121"/>
      <c r="J27" s="125"/>
      <c r="K27" s="125"/>
    </row>
    <row r="28" spans="3:11" ht="39.75" customHeight="1" x14ac:dyDescent="0.35">
      <c r="C28" s="14" t="s">
        <v>295</v>
      </c>
      <c r="D28" s="136">
        <f>D15/D22</f>
        <v>0.16053214458365961</v>
      </c>
      <c r="E28" s="45">
        <v>0.16089512583996796</v>
      </c>
    </row>
    <row r="29" spans="3:11" ht="39.75" customHeight="1" x14ac:dyDescent="0.35">
      <c r="C29" s="14" t="s">
        <v>392</v>
      </c>
      <c r="D29" s="136">
        <v>0.16680301326459138</v>
      </c>
      <c r="E29" s="45">
        <v>0.16687268052456708</v>
      </c>
    </row>
    <row r="30" spans="3:11" ht="28.5" customHeight="1" x14ac:dyDescent="0.35">
      <c r="C30" s="93" t="s">
        <v>296</v>
      </c>
      <c r="D30" s="136">
        <v>0.18387803689099999</v>
      </c>
      <c r="E30" s="91">
        <v>0.18423762651299999</v>
      </c>
      <c r="G30" s="121"/>
      <c r="H30" s="121"/>
      <c r="J30" s="125"/>
      <c r="K30" s="125"/>
    </row>
    <row r="31" spans="3:11" ht="39" customHeight="1" x14ac:dyDescent="0.35">
      <c r="C31" s="14" t="s">
        <v>297</v>
      </c>
      <c r="D31" s="136">
        <f>D18/D22</f>
        <v>0.17526654875198361</v>
      </c>
      <c r="E31" s="45">
        <v>0.17631208809626872</v>
      </c>
    </row>
    <row r="32" spans="3:11" ht="39" customHeight="1" x14ac:dyDescent="0.35">
      <c r="C32" s="14" t="s">
        <v>393</v>
      </c>
      <c r="D32" s="136">
        <v>0.18142735066497997</v>
      </c>
      <c r="E32" s="45">
        <v>0.18217981653888626</v>
      </c>
    </row>
    <row r="33" spans="3:11" x14ac:dyDescent="0.35">
      <c r="C33" s="434" t="s">
        <v>134</v>
      </c>
      <c r="D33" s="434"/>
      <c r="E33" s="85"/>
    </row>
    <row r="34" spans="3:11" x14ac:dyDescent="0.35">
      <c r="C34" s="14" t="s">
        <v>298</v>
      </c>
      <c r="D34" s="36">
        <v>33358336.70101</v>
      </c>
      <c r="E34" s="36">
        <v>31226234.948458001</v>
      </c>
      <c r="G34" s="122"/>
      <c r="H34" s="122"/>
      <c r="J34" s="125"/>
      <c r="K34" s="125"/>
    </row>
    <row r="35" spans="3:11" x14ac:dyDescent="0.35">
      <c r="C35" s="93" t="s">
        <v>134</v>
      </c>
      <c r="D35" s="92">
        <v>0.100345967462</v>
      </c>
      <c r="E35" s="92">
        <v>9.4501782655999997E-2</v>
      </c>
      <c r="G35" s="121"/>
      <c r="H35" s="121"/>
      <c r="J35" s="125"/>
      <c r="K35" s="125"/>
    </row>
    <row r="36" spans="3:11" ht="20" x14ac:dyDescent="0.35">
      <c r="C36" s="93" t="s">
        <v>299</v>
      </c>
      <c r="D36" s="92">
        <v>9.4743417821692794E-2</v>
      </c>
      <c r="E36" s="92">
        <v>8.9602527292217946E-2</v>
      </c>
      <c r="H36" s="122"/>
      <c r="I36" s="122"/>
    </row>
    <row r="37" spans="3:11" ht="37.5" customHeight="1" thickBot="1" x14ac:dyDescent="0.4">
      <c r="C37" s="84" t="s">
        <v>394</v>
      </c>
      <c r="D37" s="87">
        <v>9.9185300215211297E-2</v>
      </c>
      <c r="E37" s="87">
        <v>9.359819674656629E-2</v>
      </c>
      <c r="H37" s="122"/>
      <c r="I37" s="122"/>
    </row>
    <row r="39" spans="3:11" x14ac:dyDescent="0.35">
      <c r="H39" s="145"/>
      <c r="I39" s="145"/>
    </row>
    <row r="42" spans="3:11" x14ac:dyDescent="0.35">
      <c r="H42" s="145"/>
    </row>
  </sheetData>
  <sheetProtection algorithmName="SHA-512" hashValue="6MosSWONSA/sSm4vPHaYSyMzGy56mILRku4dlmf5KI38jG8lXli2v6D4UiEw/iF3u6DpIqMTZtlvuGyZm9uYtg==" saltValue="mIFO80/2zY9ssDdMQgljbw==" spinCount="100000" sheet="1" objects="1" scenarios="1"/>
  <mergeCells count="5">
    <mergeCell ref="B6:D6"/>
    <mergeCell ref="C10:D10"/>
    <mergeCell ref="C20:D20"/>
    <mergeCell ref="C23:D23"/>
    <mergeCell ref="C33:D33"/>
  </mergeCells>
  <hyperlinks>
    <hyperlink ref="B2" location="Tartalom!A1" display="Back to contents page" xr:uid="{EDB2FEDE-3B0E-49B2-A1C7-7463D7F0EDC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tabColor rgb="FF92D050"/>
  </sheetPr>
  <dimension ref="B1:I22"/>
  <sheetViews>
    <sheetView showGridLines="0" zoomScale="85" zoomScaleNormal="85" workbookViewId="0">
      <selection activeCell="D10" sqref="D10:F10"/>
    </sheetView>
  </sheetViews>
  <sheetFormatPr defaultRowHeight="14.5" x14ac:dyDescent="0.35"/>
  <cols>
    <col min="1" max="1" width="4.453125" customWidth="1"/>
    <col min="2" max="2" width="5.54296875" customWidth="1"/>
    <col min="3" max="3" width="60.54296875" customWidth="1"/>
    <col min="6" max="6" width="17.54296875" customWidth="1"/>
    <col min="8" max="9" width="10" bestFit="1" customWidth="1"/>
  </cols>
  <sheetData>
    <row r="1" spans="2:9" ht="12.75" customHeight="1" x14ac:dyDescent="0.35"/>
    <row r="2" spans="2:9" x14ac:dyDescent="0.35">
      <c r="B2" s="82" t="s">
        <v>0</v>
      </c>
      <c r="C2" s="66"/>
      <c r="D2" s="66"/>
      <c r="E2" s="66"/>
      <c r="F2" s="66"/>
    </row>
    <row r="3" spans="2:9" x14ac:dyDescent="0.35">
      <c r="B3" s="1"/>
      <c r="C3" s="1"/>
      <c r="D3" s="1"/>
      <c r="E3" s="1"/>
      <c r="F3" s="1"/>
    </row>
    <row r="4" spans="2:9" ht="15.5" x14ac:dyDescent="0.35">
      <c r="B4" s="19" t="s">
        <v>3</v>
      </c>
      <c r="C4" s="2"/>
      <c r="D4" s="2"/>
      <c r="E4" s="2"/>
      <c r="F4" s="2"/>
    </row>
    <row r="5" spans="2:9" x14ac:dyDescent="0.35">
      <c r="B5" s="1"/>
      <c r="C5" s="1"/>
      <c r="D5" s="1"/>
      <c r="E5" s="1"/>
      <c r="F5" s="1"/>
    </row>
    <row r="6" spans="2:9" ht="46.5" customHeight="1" x14ac:dyDescent="0.35">
      <c r="B6" s="378" t="s">
        <v>398</v>
      </c>
      <c r="C6" s="378"/>
      <c r="D6" s="378"/>
      <c r="E6" s="378"/>
      <c r="F6" s="378"/>
      <c r="G6" s="1"/>
    </row>
    <row r="7" spans="2:9" x14ac:dyDescent="0.35">
      <c r="C7" s="3"/>
      <c r="D7" s="3"/>
      <c r="E7" s="4"/>
      <c r="F7" s="5"/>
      <c r="G7" s="6"/>
    </row>
    <row r="8" spans="2:9" ht="15" thickBot="1" x14ac:dyDescent="0.4"/>
    <row r="9" spans="2:9" ht="21.5" thickBot="1" x14ac:dyDescent="0.4">
      <c r="B9" s="67"/>
      <c r="C9" s="375" t="s">
        <v>2</v>
      </c>
      <c r="D9" s="377" t="s">
        <v>4</v>
      </c>
      <c r="E9" s="377"/>
      <c r="F9" s="21" t="s">
        <v>5</v>
      </c>
    </row>
    <row r="10" spans="2:9" ht="15" thickBot="1" x14ac:dyDescent="0.4">
      <c r="B10" s="32"/>
      <c r="C10" s="376"/>
      <c r="D10" s="22">
        <f>+Tartalom!B3</f>
        <v>44742</v>
      </c>
      <c r="E10" s="22">
        <f>+EOMONTH(D10,-3)</f>
        <v>44651</v>
      </c>
      <c r="F10" s="22">
        <f>+Tartalom!B3</f>
        <v>44742</v>
      </c>
    </row>
    <row r="11" spans="2:9" x14ac:dyDescent="0.35">
      <c r="B11" s="68">
        <v>1</v>
      </c>
      <c r="C11" s="23" t="s">
        <v>6</v>
      </c>
      <c r="D11" s="24">
        <f>+D12</f>
        <v>17596004.530897997</v>
      </c>
      <c r="E11" s="24">
        <v>15402871.266503001</v>
      </c>
      <c r="F11" s="43">
        <f>+F12</f>
        <v>1407680.3624718399</v>
      </c>
    </row>
    <row r="12" spans="2:9" x14ac:dyDescent="0.35">
      <c r="B12" s="69">
        <v>2</v>
      </c>
      <c r="C12" s="14" t="s">
        <v>386</v>
      </c>
      <c r="D12" s="11">
        <v>17596004.530897997</v>
      </c>
      <c r="E12" s="11">
        <v>15402871.266503001</v>
      </c>
      <c r="F12" s="36">
        <f>+D12*8%</f>
        <v>1407680.3624718399</v>
      </c>
      <c r="H12" s="125"/>
      <c r="I12" s="125"/>
    </row>
    <row r="13" spans="2:9" x14ac:dyDescent="0.35">
      <c r="B13" s="69">
        <v>6</v>
      </c>
      <c r="C13" s="23" t="s">
        <v>8</v>
      </c>
      <c r="D13" s="24">
        <f>+D14+D15</f>
        <v>284518.37947099999</v>
      </c>
      <c r="E13" s="24">
        <v>288662.01330400002</v>
      </c>
      <c r="F13" s="43">
        <f>+F14+F15</f>
        <v>22761.470357679998</v>
      </c>
    </row>
    <row r="14" spans="2:9" x14ac:dyDescent="0.35">
      <c r="B14" s="69">
        <v>7</v>
      </c>
      <c r="C14" s="14" t="s">
        <v>9</v>
      </c>
      <c r="D14" s="11">
        <v>264876.95660799998</v>
      </c>
      <c r="E14" s="11">
        <v>267983.41345400002</v>
      </c>
      <c r="F14" s="36">
        <f>+D14*8%</f>
        <v>21190.15652864</v>
      </c>
      <c r="H14" s="125"/>
      <c r="I14" s="125"/>
    </row>
    <row r="15" spans="2:9" x14ac:dyDescent="0.35">
      <c r="B15" s="69" t="s">
        <v>224</v>
      </c>
      <c r="C15" s="14" t="s">
        <v>10</v>
      </c>
      <c r="D15" s="11">
        <v>19641.422863</v>
      </c>
      <c r="E15" s="11">
        <v>20678.599849999999</v>
      </c>
      <c r="F15" s="36">
        <f>+D15*8%</f>
        <v>1571.31382904</v>
      </c>
      <c r="H15" s="125"/>
      <c r="I15" s="125"/>
    </row>
    <row r="16" spans="2:9" x14ac:dyDescent="0.35">
      <c r="B16" s="69">
        <v>20</v>
      </c>
      <c r="C16" s="23" t="s">
        <v>11</v>
      </c>
      <c r="D16" s="24">
        <f>+D17</f>
        <v>294379.02998799999</v>
      </c>
      <c r="E16" s="24">
        <v>229449.06446299999</v>
      </c>
      <c r="F16" s="43">
        <f>+F17</f>
        <v>23550.32239904</v>
      </c>
    </row>
    <row r="17" spans="2:9" x14ac:dyDescent="0.35">
      <c r="B17" s="69">
        <v>21</v>
      </c>
      <c r="C17" s="14" t="s">
        <v>7</v>
      </c>
      <c r="D17" s="11">
        <v>294379.02998799999</v>
      </c>
      <c r="E17" s="11">
        <v>229449.06446299999</v>
      </c>
      <c r="F17" s="36">
        <f>+D17*8%</f>
        <v>23550.32239904</v>
      </c>
      <c r="H17" s="125"/>
      <c r="I17" s="125"/>
    </row>
    <row r="18" spans="2:9" x14ac:dyDescent="0.35">
      <c r="B18" s="69">
        <v>23</v>
      </c>
      <c r="C18" s="23" t="s">
        <v>12</v>
      </c>
      <c r="D18" s="24">
        <v>1597244.21105</v>
      </c>
      <c r="E18" s="24">
        <v>1543373.569863</v>
      </c>
      <c r="F18" s="43">
        <f>+D18*8%</f>
        <v>127779.536884</v>
      </c>
    </row>
    <row r="19" spans="2:9" x14ac:dyDescent="0.35">
      <c r="B19" s="69" t="s">
        <v>225</v>
      </c>
      <c r="C19" s="14" t="s">
        <v>13</v>
      </c>
      <c r="D19" s="11">
        <v>581385.69975000003</v>
      </c>
      <c r="E19" s="11">
        <v>581385.69975000003</v>
      </c>
      <c r="F19" s="36">
        <f>+D19*8%</f>
        <v>46510.85598</v>
      </c>
      <c r="H19" s="125"/>
      <c r="I19" s="125"/>
    </row>
    <row r="20" spans="2:9" x14ac:dyDescent="0.35">
      <c r="B20" s="64" t="s">
        <v>226</v>
      </c>
      <c r="C20" s="14" t="s">
        <v>14</v>
      </c>
      <c r="D20" s="11">
        <v>1015858.5113</v>
      </c>
      <c r="E20" s="11">
        <v>961987.87011300004</v>
      </c>
      <c r="F20" s="36">
        <f>+D20*8%</f>
        <v>81268.680904000008</v>
      </c>
      <c r="H20" s="125"/>
      <c r="I20" s="125"/>
    </row>
    <row r="21" spans="2:9" ht="15" thickBot="1" x14ac:dyDescent="0.4">
      <c r="B21" s="70">
        <v>29</v>
      </c>
      <c r="C21" s="25" t="s">
        <v>15</v>
      </c>
      <c r="D21" s="26">
        <f>+D11+D13+D18+D16</f>
        <v>19772146.151406996</v>
      </c>
      <c r="E21" s="26">
        <v>17464355.914133001</v>
      </c>
      <c r="F21" s="40">
        <f t="shared" ref="F21" si="0">+F11+F13+F18+F16</f>
        <v>1581771.6921125599</v>
      </c>
    </row>
    <row r="22" spans="2:9" ht="46" customHeight="1" x14ac:dyDescent="0.35">
      <c r="B22" s="378" t="s">
        <v>403</v>
      </c>
      <c r="C22" s="378"/>
      <c r="D22" s="378"/>
      <c r="E22" s="378"/>
      <c r="F22" s="378"/>
    </row>
  </sheetData>
  <sheetProtection algorithmName="SHA-512" hashValue="YBHIlnLhw/7cYvbrTc/etHe7k8aEGdPMktKpCG3EE46M83Vb3XIfbskDKOK4q5mY64GBYaP7kW5Bhata169iRA==" saltValue="EYjlpD9CW6z9tGmb9v49BQ==" spinCount="100000" sheet="1" objects="1" scenarios="1"/>
  <mergeCells count="4">
    <mergeCell ref="C9:C10"/>
    <mergeCell ref="D9:E9"/>
    <mergeCell ref="B22:F22"/>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tabColor rgb="FF92D050"/>
  </sheetPr>
  <dimension ref="B1:K117"/>
  <sheetViews>
    <sheetView showGridLines="0" topLeftCell="A101" zoomScaleNormal="100" workbookViewId="0">
      <selection activeCell="D99" sqref="D99:D101"/>
    </sheetView>
  </sheetViews>
  <sheetFormatPr defaultRowHeight="14.5" x14ac:dyDescent="0.35"/>
  <cols>
    <col min="1" max="1" width="4.453125" customWidth="1"/>
    <col min="2" max="2" width="6.54296875" customWidth="1"/>
    <col min="3" max="3" width="62.54296875" customWidth="1"/>
    <col min="4" max="4" width="13.54296875" customWidth="1"/>
    <col min="5" max="5" width="27.453125" customWidth="1"/>
  </cols>
  <sheetData>
    <row r="1" spans="2:5" ht="12.75" customHeight="1" x14ac:dyDescent="0.35"/>
    <row r="2" spans="2:5" x14ac:dyDescent="0.35">
      <c r="B2" s="82" t="s">
        <v>0</v>
      </c>
      <c r="C2" s="66"/>
      <c r="D2" s="66"/>
    </row>
    <row r="3" spans="2:5" x14ac:dyDescent="0.35">
      <c r="B3" s="1"/>
      <c r="C3" s="1"/>
      <c r="D3" s="1"/>
    </row>
    <row r="4" spans="2:5" ht="15.5" x14ac:dyDescent="0.35">
      <c r="B4" s="19" t="s">
        <v>16</v>
      </c>
      <c r="C4" s="2"/>
      <c r="D4" s="2"/>
    </row>
    <row r="5" spans="2:5" x14ac:dyDescent="0.35">
      <c r="B5" s="1"/>
      <c r="C5" s="1"/>
      <c r="D5" s="1"/>
    </row>
    <row r="6" spans="2:5" x14ac:dyDescent="0.35">
      <c r="B6" s="371"/>
      <c r="C6" s="371"/>
      <c r="D6" s="371"/>
      <c r="E6" s="371"/>
    </row>
    <row r="7" spans="2:5" x14ac:dyDescent="0.35">
      <c r="B7" s="3"/>
      <c r="C7" s="4"/>
      <c r="D7" s="4"/>
    </row>
    <row r="8" spans="2:5" ht="15" thickBot="1" x14ac:dyDescent="0.4">
      <c r="B8" s="28"/>
      <c r="C8" s="383">
        <f>+Tartalom!B3</f>
        <v>44742</v>
      </c>
      <c r="D8" s="383"/>
      <c r="E8" s="383"/>
    </row>
    <row r="9" spans="2:5" ht="45" customHeight="1" thickBot="1" x14ac:dyDescent="0.4">
      <c r="B9" s="380" t="s">
        <v>2</v>
      </c>
      <c r="C9" s="380"/>
      <c r="D9" s="380"/>
      <c r="E9" s="7" t="s">
        <v>40</v>
      </c>
    </row>
    <row r="10" spans="2:5" x14ac:dyDescent="0.35">
      <c r="B10" s="381" t="s">
        <v>39</v>
      </c>
      <c r="C10" s="381"/>
      <c r="D10" s="381"/>
      <c r="E10" s="381"/>
    </row>
    <row r="11" spans="2:5" x14ac:dyDescent="0.35">
      <c r="B11" s="64">
        <v>1</v>
      </c>
      <c r="C11" s="29" t="s">
        <v>17</v>
      </c>
      <c r="D11" s="36">
        <v>28000.001</v>
      </c>
    </row>
    <row r="12" spans="2:5" x14ac:dyDescent="0.35">
      <c r="B12" s="64"/>
      <c r="C12" s="14" t="s">
        <v>18</v>
      </c>
      <c r="D12" s="36">
        <v>28000.001</v>
      </c>
      <c r="E12" s="34">
        <v>44</v>
      </c>
    </row>
    <row r="13" spans="2:5" x14ac:dyDescent="0.35">
      <c r="B13" s="64">
        <v>2</v>
      </c>
      <c r="C13" s="29" t="s">
        <v>41</v>
      </c>
      <c r="D13" s="36">
        <v>2865432.8350459998</v>
      </c>
      <c r="E13" s="34" t="s">
        <v>399</v>
      </c>
    </row>
    <row r="14" spans="2:5" x14ac:dyDescent="0.35">
      <c r="B14" s="64">
        <v>3</v>
      </c>
      <c r="C14" s="29" t="s">
        <v>19</v>
      </c>
      <c r="D14" s="36">
        <v>377654.46257500001</v>
      </c>
      <c r="E14" s="34" t="s">
        <v>400</v>
      </c>
    </row>
    <row r="15" spans="2:5" x14ac:dyDescent="0.35">
      <c r="B15" s="64" t="s">
        <v>242</v>
      </c>
      <c r="C15" s="35" t="s">
        <v>20</v>
      </c>
      <c r="D15" s="36">
        <v>0</v>
      </c>
      <c r="E15" s="34"/>
    </row>
    <row r="16" spans="2:5" ht="34.5" customHeight="1" x14ac:dyDescent="0.35">
      <c r="B16" s="64">
        <v>4</v>
      </c>
      <c r="C16" s="29" t="s">
        <v>42</v>
      </c>
      <c r="D16" s="36">
        <v>0</v>
      </c>
      <c r="E16" s="34"/>
    </row>
    <row r="17" spans="2:5" ht="23.25" customHeight="1" x14ac:dyDescent="0.35">
      <c r="B17" s="64">
        <v>5</v>
      </c>
      <c r="C17" s="29" t="s">
        <v>43</v>
      </c>
      <c r="D17" s="36">
        <v>3305.118669</v>
      </c>
      <c r="E17" s="34">
        <v>65</v>
      </c>
    </row>
    <row r="18" spans="2:5" ht="24.75" customHeight="1" x14ac:dyDescent="0.35">
      <c r="B18" s="64" t="s">
        <v>243</v>
      </c>
      <c r="C18" s="35" t="s">
        <v>21</v>
      </c>
      <c r="D18" s="36">
        <v>-3139.3925020000001</v>
      </c>
      <c r="E18" s="34"/>
    </row>
    <row r="19" spans="2:5" x14ac:dyDescent="0.35">
      <c r="B19" s="76">
        <v>6</v>
      </c>
      <c r="C19" s="49" t="s">
        <v>22</v>
      </c>
      <c r="D19" s="58">
        <f>SUM(D13:D18)+D11</f>
        <v>3271253.0247879997</v>
      </c>
      <c r="E19" s="50"/>
    </row>
    <row r="20" spans="2:5" x14ac:dyDescent="0.35">
      <c r="B20" s="381" t="s">
        <v>44</v>
      </c>
      <c r="C20" s="381"/>
      <c r="D20" s="381"/>
      <c r="E20" s="381"/>
    </row>
    <row r="21" spans="2:5" x14ac:dyDescent="0.35">
      <c r="B21" s="64">
        <v>7</v>
      </c>
      <c r="C21" s="29" t="s">
        <v>23</v>
      </c>
      <c r="D21" s="36">
        <v>-4246.0098529999996</v>
      </c>
      <c r="E21" s="34" t="s">
        <v>404</v>
      </c>
    </row>
    <row r="22" spans="2:5" x14ac:dyDescent="0.35">
      <c r="B22" s="64">
        <v>8</v>
      </c>
      <c r="C22" s="29" t="s">
        <v>24</v>
      </c>
      <c r="D22" s="36">
        <v>-148918.66524900001</v>
      </c>
      <c r="E22" s="34">
        <v>16</v>
      </c>
    </row>
    <row r="23" spans="2:5" ht="48" customHeight="1" x14ac:dyDescent="0.35">
      <c r="B23" s="64">
        <v>10</v>
      </c>
      <c r="C23" s="29" t="s">
        <v>45</v>
      </c>
      <c r="D23" s="36">
        <v>-24106.780045</v>
      </c>
      <c r="E23" s="34">
        <v>22</v>
      </c>
    </row>
    <row r="24" spans="2:5" ht="36" customHeight="1" x14ac:dyDescent="0.35">
      <c r="B24" s="64">
        <v>11</v>
      </c>
      <c r="C24" s="29" t="s">
        <v>46</v>
      </c>
      <c r="D24" s="36">
        <v>0</v>
      </c>
      <c r="E24" s="34"/>
    </row>
    <row r="25" spans="2:5" x14ac:dyDescent="0.35">
      <c r="B25" s="64">
        <v>12</v>
      </c>
      <c r="C25" s="29" t="s">
        <v>25</v>
      </c>
      <c r="D25" s="36">
        <v>0</v>
      </c>
      <c r="E25" s="34"/>
    </row>
    <row r="26" spans="2:5" ht="23.15" customHeight="1" x14ac:dyDescent="0.35">
      <c r="B26" s="64">
        <v>13</v>
      </c>
      <c r="C26" s="29" t="s">
        <v>47</v>
      </c>
      <c r="D26" s="36">
        <v>0</v>
      </c>
      <c r="E26" s="34"/>
    </row>
    <row r="27" spans="2:5" ht="20" x14ac:dyDescent="0.35">
      <c r="B27" s="64">
        <v>14</v>
      </c>
      <c r="C27" s="29" t="s">
        <v>26</v>
      </c>
      <c r="D27" s="36">
        <v>0</v>
      </c>
      <c r="E27" s="34"/>
    </row>
    <row r="28" spans="2:5" x14ac:dyDescent="0.35">
      <c r="B28" s="64">
        <v>15</v>
      </c>
      <c r="C28" s="29" t="s">
        <v>48</v>
      </c>
      <c r="D28" s="36">
        <v>0</v>
      </c>
      <c r="E28" s="34"/>
    </row>
    <row r="29" spans="2:5" ht="22.5" customHeight="1" x14ac:dyDescent="0.35">
      <c r="B29" s="64">
        <v>16</v>
      </c>
      <c r="C29" s="29" t="s">
        <v>49</v>
      </c>
      <c r="D29" s="36">
        <v>-15000</v>
      </c>
      <c r="E29" s="34">
        <v>63</v>
      </c>
    </row>
    <row r="30" spans="2:5" ht="47.25" customHeight="1" x14ac:dyDescent="0.35">
      <c r="B30" s="64">
        <v>17</v>
      </c>
      <c r="C30" s="29" t="s">
        <v>50</v>
      </c>
      <c r="D30" s="36">
        <v>0</v>
      </c>
      <c r="E30" s="34"/>
    </row>
    <row r="31" spans="2:5" ht="57" customHeight="1" x14ac:dyDescent="0.35">
      <c r="B31" s="64">
        <v>18</v>
      </c>
      <c r="C31" s="29" t="s">
        <v>51</v>
      </c>
      <c r="D31" s="36">
        <v>0</v>
      </c>
      <c r="E31" s="34"/>
    </row>
    <row r="32" spans="2:5" ht="57" customHeight="1" x14ac:dyDescent="0.35">
      <c r="B32" s="64">
        <v>19</v>
      </c>
      <c r="C32" s="29" t="s">
        <v>52</v>
      </c>
      <c r="D32" s="36">
        <v>0</v>
      </c>
      <c r="E32" s="34"/>
    </row>
    <row r="33" spans="2:5" ht="20" x14ac:dyDescent="0.35">
      <c r="B33" s="64" t="s">
        <v>214</v>
      </c>
      <c r="C33" s="35" t="s">
        <v>27</v>
      </c>
      <c r="D33" s="36">
        <v>0</v>
      </c>
      <c r="E33" s="34"/>
    </row>
    <row r="34" spans="2:5" ht="22.5" customHeight="1" x14ac:dyDescent="0.35">
      <c r="B34" s="64" t="s">
        <v>216</v>
      </c>
      <c r="C34" s="14" t="s">
        <v>53</v>
      </c>
      <c r="D34" s="36">
        <v>0</v>
      </c>
      <c r="E34" s="34"/>
    </row>
    <row r="35" spans="2:5" x14ac:dyDescent="0.35">
      <c r="B35" s="64" t="s">
        <v>218</v>
      </c>
      <c r="C35" s="14" t="s">
        <v>28</v>
      </c>
      <c r="D35" s="36">
        <v>0</v>
      </c>
      <c r="E35" s="34"/>
    </row>
    <row r="36" spans="2:5" x14ac:dyDescent="0.35">
      <c r="B36" s="64" t="s">
        <v>244</v>
      </c>
      <c r="C36" s="14" t="s">
        <v>29</v>
      </c>
      <c r="D36" s="36">
        <v>0</v>
      </c>
      <c r="E36" s="34"/>
    </row>
    <row r="37" spans="2:5" ht="45" customHeight="1" x14ac:dyDescent="0.35">
      <c r="B37" s="64">
        <v>21</v>
      </c>
      <c r="C37" s="29" t="s">
        <v>54</v>
      </c>
      <c r="D37" s="36">
        <v>0</v>
      </c>
      <c r="E37" s="34"/>
    </row>
    <row r="38" spans="2:5" x14ac:dyDescent="0.35">
      <c r="B38" s="64">
        <v>22</v>
      </c>
      <c r="C38" s="29" t="s">
        <v>55</v>
      </c>
      <c r="D38" s="36">
        <v>0</v>
      </c>
      <c r="E38" s="34"/>
    </row>
    <row r="39" spans="2:5" ht="48" customHeight="1" x14ac:dyDescent="0.35">
      <c r="B39" s="64">
        <v>23</v>
      </c>
      <c r="C39" s="14" t="s">
        <v>56</v>
      </c>
      <c r="D39" s="36">
        <v>0</v>
      </c>
      <c r="E39" s="34"/>
    </row>
    <row r="40" spans="2:5" x14ac:dyDescent="0.35">
      <c r="B40" s="64">
        <v>25</v>
      </c>
      <c r="C40" s="14" t="s">
        <v>30</v>
      </c>
      <c r="D40" s="36">
        <v>0</v>
      </c>
      <c r="E40" s="34"/>
    </row>
    <row r="41" spans="2:5" x14ac:dyDescent="0.35">
      <c r="B41" s="64" t="s">
        <v>245</v>
      </c>
      <c r="C41" s="35" t="s">
        <v>32</v>
      </c>
      <c r="D41" s="36">
        <v>0</v>
      </c>
      <c r="E41" s="34"/>
    </row>
    <row r="42" spans="2:5" ht="51" customHeight="1" x14ac:dyDescent="0.35">
      <c r="B42" s="64" t="s">
        <v>246</v>
      </c>
      <c r="C42" s="35" t="s">
        <v>57</v>
      </c>
      <c r="D42" s="36">
        <v>0</v>
      </c>
      <c r="E42" s="34"/>
    </row>
    <row r="43" spans="2:5" ht="24" customHeight="1" x14ac:dyDescent="0.35">
      <c r="B43" s="64">
        <v>27</v>
      </c>
      <c r="C43" s="29" t="s">
        <v>58</v>
      </c>
      <c r="D43" s="36">
        <v>0</v>
      </c>
      <c r="E43" s="34"/>
    </row>
    <row r="44" spans="2:5" x14ac:dyDescent="0.35">
      <c r="B44" s="64" t="s">
        <v>247</v>
      </c>
      <c r="C44" s="35" t="s">
        <v>59</v>
      </c>
      <c r="D44" s="36">
        <v>265253.60704199999</v>
      </c>
      <c r="E44" s="34"/>
    </row>
    <row r="45" spans="2:5" x14ac:dyDescent="0.35">
      <c r="B45" s="64">
        <v>28</v>
      </c>
      <c r="C45" s="41" t="s">
        <v>60</v>
      </c>
      <c r="D45" s="43">
        <f>SUM(D21:D44)</f>
        <v>72982.151894999988</v>
      </c>
      <c r="E45" s="44"/>
    </row>
    <row r="46" spans="2:5" x14ac:dyDescent="0.35">
      <c r="B46" s="76">
        <v>29</v>
      </c>
      <c r="C46" s="51" t="s">
        <v>61</v>
      </c>
      <c r="D46" s="58">
        <v>3347374.5691849999</v>
      </c>
      <c r="E46" s="50"/>
    </row>
    <row r="47" spans="2:5" x14ac:dyDescent="0.35">
      <c r="B47" s="381" t="s">
        <v>62</v>
      </c>
      <c r="C47" s="381"/>
      <c r="D47" s="381"/>
      <c r="E47" s="381"/>
    </row>
    <row r="48" spans="2:5" x14ac:dyDescent="0.35">
      <c r="B48" s="64">
        <v>30</v>
      </c>
      <c r="C48" s="35" t="s">
        <v>17</v>
      </c>
      <c r="D48" s="36">
        <v>0</v>
      </c>
      <c r="E48" s="34"/>
    </row>
    <row r="49" spans="2:5" x14ac:dyDescent="0.35">
      <c r="B49" s="64">
        <v>31</v>
      </c>
      <c r="C49" s="14" t="s">
        <v>63</v>
      </c>
      <c r="D49" s="36">
        <v>0</v>
      </c>
      <c r="E49" s="34"/>
    </row>
    <row r="50" spans="2:5" x14ac:dyDescent="0.35">
      <c r="B50" s="64">
        <v>32</v>
      </c>
      <c r="C50" s="14" t="s">
        <v>64</v>
      </c>
      <c r="D50" s="36">
        <v>0</v>
      </c>
      <c r="E50" s="34"/>
    </row>
    <row r="51" spans="2:5" ht="25.5" customHeight="1" x14ac:dyDescent="0.35">
      <c r="B51" s="64">
        <v>33</v>
      </c>
      <c r="C51" s="35" t="s">
        <v>65</v>
      </c>
      <c r="D51" s="36">
        <v>0</v>
      </c>
      <c r="E51" s="34"/>
    </row>
    <row r="52" spans="2:5" ht="22.5" customHeight="1" x14ac:dyDescent="0.35">
      <c r="B52" s="64" t="s">
        <v>248</v>
      </c>
      <c r="C52" s="35" t="s">
        <v>66</v>
      </c>
      <c r="D52" s="36">
        <v>0</v>
      </c>
      <c r="E52" s="34"/>
    </row>
    <row r="53" spans="2:5" ht="24" customHeight="1" x14ac:dyDescent="0.35">
      <c r="B53" s="64" t="s">
        <v>249</v>
      </c>
      <c r="C53" s="35" t="s">
        <v>67</v>
      </c>
      <c r="D53" s="36">
        <v>0</v>
      </c>
      <c r="E53" s="34"/>
    </row>
    <row r="54" spans="2:5" ht="36.75" customHeight="1" x14ac:dyDescent="0.35">
      <c r="B54" s="64">
        <v>34</v>
      </c>
      <c r="C54" s="35" t="s">
        <v>68</v>
      </c>
      <c r="D54" s="36">
        <v>0</v>
      </c>
      <c r="E54" s="34"/>
    </row>
    <row r="55" spans="2:5" x14ac:dyDescent="0.35">
      <c r="B55" s="64">
        <v>35</v>
      </c>
      <c r="C55" s="14" t="s">
        <v>34</v>
      </c>
      <c r="D55" s="36">
        <v>0</v>
      </c>
      <c r="E55" s="34"/>
    </row>
    <row r="56" spans="2:5" x14ac:dyDescent="0.35">
      <c r="B56" s="76">
        <v>36</v>
      </c>
      <c r="C56" s="51" t="s">
        <v>69</v>
      </c>
      <c r="D56" s="58">
        <v>0</v>
      </c>
      <c r="E56" s="50"/>
    </row>
    <row r="57" spans="2:5" x14ac:dyDescent="0.35">
      <c r="B57" s="381" t="s">
        <v>70</v>
      </c>
      <c r="C57" s="381"/>
      <c r="D57" s="381"/>
      <c r="E57" s="381"/>
    </row>
    <row r="58" spans="2:5" ht="21.75" customHeight="1" x14ac:dyDescent="0.35">
      <c r="B58" s="64">
        <v>37</v>
      </c>
      <c r="C58" s="35" t="s">
        <v>71</v>
      </c>
      <c r="D58" s="36">
        <v>0</v>
      </c>
      <c r="E58" s="34"/>
    </row>
    <row r="59" spans="2:5" ht="50.25" customHeight="1" x14ac:dyDescent="0.35">
      <c r="B59" s="64">
        <v>38</v>
      </c>
      <c r="C59" s="35" t="s">
        <v>72</v>
      </c>
      <c r="D59" s="36">
        <v>0</v>
      </c>
      <c r="E59" s="34"/>
    </row>
    <row r="60" spans="2:5" ht="58.5" customHeight="1" x14ac:dyDescent="0.35">
      <c r="B60" s="64">
        <v>39</v>
      </c>
      <c r="C60" s="35" t="s">
        <v>73</v>
      </c>
      <c r="D60" s="36">
        <v>0</v>
      </c>
      <c r="E60" s="34"/>
    </row>
    <row r="61" spans="2:5" ht="50.25" customHeight="1" x14ac:dyDescent="0.35">
      <c r="B61" s="64">
        <v>40</v>
      </c>
      <c r="C61" s="35" t="s">
        <v>74</v>
      </c>
      <c r="D61" s="36">
        <v>0</v>
      </c>
      <c r="E61" s="34"/>
    </row>
    <row r="62" spans="2:5" ht="26.25" customHeight="1" x14ac:dyDescent="0.35">
      <c r="B62" s="64">
        <v>42</v>
      </c>
      <c r="C62" s="29" t="s">
        <v>75</v>
      </c>
      <c r="D62" s="36">
        <v>0</v>
      </c>
      <c r="E62" s="34"/>
    </row>
    <row r="63" spans="2:5" x14ac:dyDescent="0.35">
      <c r="B63" s="64" t="s">
        <v>250</v>
      </c>
      <c r="C63" s="29" t="s">
        <v>76</v>
      </c>
      <c r="D63" s="36">
        <v>0</v>
      </c>
      <c r="E63" s="34"/>
    </row>
    <row r="64" spans="2:5" x14ac:dyDescent="0.35">
      <c r="B64" s="64">
        <v>43</v>
      </c>
      <c r="C64" s="41" t="s">
        <v>77</v>
      </c>
      <c r="D64" s="43">
        <v>0</v>
      </c>
      <c r="E64" s="44"/>
    </row>
    <row r="65" spans="2:5" x14ac:dyDescent="0.35">
      <c r="B65" s="64">
        <v>44</v>
      </c>
      <c r="C65" s="41" t="s">
        <v>78</v>
      </c>
      <c r="D65" s="43">
        <v>0</v>
      </c>
      <c r="E65" s="44"/>
    </row>
    <row r="66" spans="2:5" x14ac:dyDescent="0.35">
      <c r="B66" s="76">
        <v>45</v>
      </c>
      <c r="C66" s="52" t="s">
        <v>79</v>
      </c>
      <c r="D66" s="115">
        <v>3347374.5691849999</v>
      </c>
      <c r="E66" s="53"/>
    </row>
    <row r="67" spans="2:5" x14ac:dyDescent="0.35">
      <c r="B67" s="382" t="s">
        <v>80</v>
      </c>
      <c r="C67" s="382"/>
      <c r="D67" s="382"/>
      <c r="E67" s="382"/>
    </row>
    <row r="68" spans="2:5" x14ac:dyDescent="0.35">
      <c r="B68" s="64">
        <v>46</v>
      </c>
      <c r="C68" s="35" t="s">
        <v>17</v>
      </c>
      <c r="D68" s="36">
        <v>201069.91774631923</v>
      </c>
      <c r="E68" s="34">
        <v>40</v>
      </c>
    </row>
    <row r="69" spans="2:5" ht="38.25" customHeight="1" x14ac:dyDescent="0.35">
      <c r="B69" s="64">
        <v>47</v>
      </c>
      <c r="C69" s="35" t="s">
        <v>81</v>
      </c>
      <c r="D69" s="36">
        <v>0</v>
      </c>
      <c r="E69" s="34"/>
    </row>
    <row r="70" spans="2:5" ht="25.5" customHeight="1" x14ac:dyDescent="0.35">
      <c r="B70" s="64" t="s">
        <v>251</v>
      </c>
      <c r="C70" s="35" t="s">
        <v>82</v>
      </c>
      <c r="D70" s="36">
        <v>0</v>
      </c>
      <c r="E70" s="34"/>
    </row>
    <row r="71" spans="2:5" ht="24" customHeight="1" x14ac:dyDescent="0.35">
      <c r="B71" s="64" t="s">
        <v>252</v>
      </c>
      <c r="C71" s="35" t="s">
        <v>83</v>
      </c>
      <c r="D71" s="36">
        <v>193196.00231957246</v>
      </c>
      <c r="E71" s="34">
        <v>40</v>
      </c>
    </row>
    <row r="72" spans="2:5" ht="44.25" customHeight="1" x14ac:dyDescent="0.35">
      <c r="B72" s="64">
        <v>48</v>
      </c>
      <c r="C72" s="35" t="s">
        <v>84</v>
      </c>
      <c r="D72" s="36">
        <v>779.61540200000002</v>
      </c>
      <c r="E72" s="34">
        <v>41</v>
      </c>
    </row>
    <row r="73" spans="2:5" x14ac:dyDescent="0.35">
      <c r="B73" s="64">
        <v>49</v>
      </c>
      <c r="C73" s="14" t="s">
        <v>34</v>
      </c>
      <c r="D73" s="36">
        <v>0</v>
      </c>
      <c r="E73" s="34"/>
    </row>
    <row r="74" spans="2:5" x14ac:dyDescent="0.35">
      <c r="B74" s="64">
        <v>50</v>
      </c>
      <c r="C74" s="35" t="s">
        <v>35</v>
      </c>
      <c r="D74" s="36">
        <v>0</v>
      </c>
      <c r="E74" s="34"/>
    </row>
    <row r="75" spans="2:5" x14ac:dyDescent="0.35">
      <c r="B75" s="76">
        <v>51</v>
      </c>
      <c r="C75" s="51" t="s">
        <v>85</v>
      </c>
      <c r="D75" s="58">
        <f>SUM(D68:D74)</f>
        <v>395045.53546789172</v>
      </c>
      <c r="E75" s="54"/>
    </row>
    <row r="76" spans="2:5" x14ac:dyDescent="0.35">
      <c r="B76" s="381" t="s">
        <v>86</v>
      </c>
      <c r="C76" s="381"/>
      <c r="D76" s="381"/>
      <c r="E76" s="381"/>
    </row>
    <row r="77" spans="2:5" ht="22.5" customHeight="1" x14ac:dyDescent="0.35">
      <c r="B77" s="73">
        <v>52</v>
      </c>
      <c r="C77" s="35" t="s">
        <v>87</v>
      </c>
      <c r="D77" s="36">
        <v>-106756.68521246249</v>
      </c>
      <c r="E77" s="34">
        <v>40</v>
      </c>
    </row>
    <row r="78" spans="2:5" ht="59.25" customHeight="1" x14ac:dyDescent="0.35">
      <c r="B78" s="73">
        <v>53</v>
      </c>
      <c r="C78" s="35" t="s">
        <v>88</v>
      </c>
      <c r="D78" s="36">
        <v>0</v>
      </c>
      <c r="E78" s="34"/>
    </row>
    <row r="79" spans="2:5" ht="55.5" customHeight="1" x14ac:dyDescent="0.35">
      <c r="B79" s="73">
        <v>54</v>
      </c>
      <c r="C79" s="35" t="s">
        <v>89</v>
      </c>
      <c r="D79" s="36">
        <v>0</v>
      </c>
      <c r="E79" s="34"/>
    </row>
    <row r="80" spans="2:5" ht="51.75" customHeight="1" x14ac:dyDescent="0.35">
      <c r="B80" s="73">
        <v>55</v>
      </c>
      <c r="C80" s="35" t="s">
        <v>90</v>
      </c>
      <c r="D80" s="36">
        <v>0</v>
      </c>
      <c r="E80" s="34"/>
    </row>
    <row r="81" spans="2:11" ht="30" x14ac:dyDescent="0.35">
      <c r="B81" s="73" t="s">
        <v>253</v>
      </c>
      <c r="C81" s="29" t="s">
        <v>91</v>
      </c>
      <c r="D81" s="33">
        <v>0</v>
      </c>
      <c r="E81" s="34"/>
    </row>
    <row r="82" spans="2:11" x14ac:dyDescent="0.35">
      <c r="B82" s="73" t="s">
        <v>254</v>
      </c>
      <c r="C82" s="29" t="s">
        <v>92</v>
      </c>
      <c r="D82" s="33">
        <v>0</v>
      </c>
      <c r="E82" s="34"/>
      <c r="J82" s="142"/>
    </row>
    <row r="83" spans="2:11" x14ac:dyDescent="0.35">
      <c r="B83" s="73">
        <v>57</v>
      </c>
      <c r="C83" s="41" t="s">
        <v>93</v>
      </c>
      <c r="D83" s="43">
        <f>SUM(D77:D82)</f>
        <v>-106756.68521246249</v>
      </c>
      <c r="E83" s="34"/>
      <c r="J83" s="142"/>
    </row>
    <row r="84" spans="2:11" x14ac:dyDescent="0.35">
      <c r="B84" s="73">
        <v>58</v>
      </c>
      <c r="C84" s="41" t="s">
        <v>94</v>
      </c>
      <c r="D84" s="43">
        <f>+D75+D77</f>
        <v>288288.85025542922</v>
      </c>
      <c r="E84" s="34"/>
      <c r="J84" s="142"/>
    </row>
    <row r="85" spans="2:11" x14ac:dyDescent="0.35">
      <c r="B85" s="73">
        <v>59</v>
      </c>
      <c r="C85" s="41" t="s">
        <v>95</v>
      </c>
      <c r="D85" s="43">
        <f>D66+D84</f>
        <v>3635663.4194404292</v>
      </c>
      <c r="E85" s="34"/>
      <c r="J85" s="142"/>
    </row>
    <row r="86" spans="2:11" x14ac:dyDescent="0.35">
      <c r="B86" s="73">
        <v>60</v>
      </c>
      <c r="C86" s="51" t="s">
        <v>96</v>
      </c>
      <c r="D86" s="58">
        <v>19772146.151406001</v>
      </c>
      <c r="E86" s="54"/>
      <c r="J86" s="142"/>
    </row>
    <row r="87" spans="2:11" x14ac:dyDescent="0.35">
      <c r="B87" s="381" t="s">
        <v>97</v>
      </c>
      <c r="C87" s="381"/>
      <c r="D87" s="381"/>
      <c r="E87" s="381"/>
      <c r="J87" s="142"/>
    </row>
    <row r="88" spans="2:11" x14ac:dyDescent="0.35">
      <c r="B88" s="64">
        <v>61</v>
      </c>
      <c r="C88" s="35" t="s">
        <v>33</v>
      </c>
      <c r="D88" s="124">
        <v>0.16929748260800001</v>
      </c>
      <c r="E88" s="34"/>
      <c r="J88" s="142"/>
    </row>
    <row r="89" spans="2:11" x14ac:dyDescent="0.35">
      <c r="B89" s="64">
        <v>62</v>
      </c>
      <c r="C89" s="35" t="s">
        <v>98</v>
      </c>
      <c r="D89" s="124">
        <v>0.16929748260800001</v>
      </c>
      <c r="E89" s="34"/>
      <c r="J89" s="142"/>
      <c r="K89" s="143"/>
    </row>
    <row r="90" spans="2:11" x14ac:dyDescent="0.35">
      <c r="B90" s="64">
        <v>63</v>
      </c>
      <c r="C90" s="35" t="s">
        <v>99</v>
      </c>
      <c r="D90" s="124">
        <v>0.18387803689099999</v>
      </c>
      <c r="E90" s="34"/>
    </row>
    <row r="91" spans="2:11" x14ac:dyDescent="0.35">
      <c r="B91" s="64">
        <v>64</v>
      </c>
      <c r="C91" s="35" t="s">
        <v>100</v>
      </c>
      <c r="D91" s="45">
        <f>4.5%+SUM(D92:D96)</f>
        <v>7.5800000000000006E-2</v>
      </c>
      <c r="E91" s="34"/>
      <c r="F91" s="121"/>
    </row>
    <row r="92" spans="2:11" x14ac:dyDescent="0.35">
      <c r="B92" s="64">
        <v>65</v>
      </c>
      <c r="C92" s="14" t="s">
        <v>36</v>
      </c>
      <c r="D92" s="45">
        <f>+'KM1'!D26</f>
        <v>2.5000000000000001E-2</v>
      </c>
      <c r="E92" s="34"/>
    </row>
    <row r="93" spans="2:11" x14ac:dyDescent="0.35">
      <c r="B93" s="64">
        <v>66</v>
      </c>
      <c r="C93" s="14" t="s">
        <v>397</v>
      </c>
      <c r="D93" s="45">
        <f>+'KM1'!D28</f>
        <v>8.0000000000000004E-4</v>
      </c>
      <c r="E93" s="34"/>
    </row>
    <row r="94" spans="2:11" x14ac:dyDescent="0.35">
      <c r="B94" s="64">
        <v>67</v>
      </c>
      <c r="C94" s="14" t="s">
        <v>101</v>
      </c>
      <c r="D94" s="45">
        <v>0</v>
      </c>
      <c r="E94" s="34"/>
    </row>
    <row r="95" spans="2:11" ht="22" x14ac:dyDescent="0.35">
      <c r="B95" s="64" t="s">
        <v>255</v>
      </c>
      <c r="C95" s="14" t="s">
        <v>102</v>
      </c>
      <c r="D95" s="45">
        <f>+'KM1'!D31</f>
        <v>5.0000000000000001E-3</v>
      </c>
      <c r="E95" s="34"/>
    </row>
    <row r="96" spans="2:11" ht="22.5" customHeight="1" x14ac:dyDescent="0.35">
      <c r="B96" s="64" t="s">
        <v>256</v>
      </c>
      <c r="C96" s="14" t="s">
        <v>383</v>
      </c>
      <c r="D96" s="45">
        <v>0</v>
      </c>
      <c r="E96" s="34"/>
    </row>
    <row r="97" spans="2:6" ht="36" customHeight="1" x14ac:dyDescent="0.35">
      <c r="B97" s="76">
        <v>68</v>
      </c>
      <c r="C97" s="51" t="s">
        <v>103</v>
      </c>
      <c r="D97" s="144">
        <f>+D88-D91</f>
        <v>9.3497482608000004E-2</v>
      </c>
      <c r="E97" s="50"/>
      <c r="F97" s="121"/>
    </row>
    <row r="98" spans="2:6" ht="15" customHeight="1" x14ac:dyDescent="0.35">
      <c r="B98" s="381" t="s">
        <v>104</v>
      </c>
      <c r="C98" s="381"/>
      <c r="D98" s="381"/>
      <c r="E98" s="381"/>
    </row>
    <row r="99" spans="2:6" ht="49.5" customHeight="1" x14ac:dyDescent="0.35">
      <c r="B99" s="64">
        <v>72</v>
      </c>
      <c r="C99" s="35" t="s">
        <v>105</v>
      </c>
      <c r="D99" s="36">
        <v>33169.902938761399</v>
      </c>
      <c r="E99" s="34" t="s">
        <v>401</v>
      </c>
    </row>
    <row r="100" spans="2:6" ht="48" customHeight="1" x14ac:dyDescent="0.35">
      <c r="B100" s="64">
        <v>73</v>
      </c>
      <c r="C100" s="35" t="s">
        <v>106</v>
      </c>
      <c r="D100" s="36">
        <v>75978.288790149265</v>
      </c>
      <c r="E100" s="34" t="s">
        <v>402</v>
      </c>
    </row>
    <row r="101" spans="2:6" ht="34.5" customHeight="1" x14ac:dyDescent="0.35">
      <c r="B101" s="76">
        <v>75</v>
      </c>
      <c r="C101" s="55" t="s">
        <v>107</v>
      </c>
      <c r="D101" s="60">
        <v>33962.214439000003</v>
      </c>
      <c r="E101" s="54">
        <v>23</v>
      </c>
    </row>
    <row r="102" spans="2:6" ht="15" customHeight="1" x14ac:dyDescent="0.35">
      <c r="B102" s="381" t="s">
        <v>108</v>
      </c>
      <c r="C102" s="381"/>
      <c r="D102" s="381"/>
      <c r="E102" s="381"/>
    </row>
    <row r="103" spans="2:6" ht="24" customHeight="1" x14ac:dyDescent="0.35">
      <c r="B103" s="64">
        <v>76</v>
      </c>
      <c r="C103" s="35" t="s">
        <v>110</v>
      </c>
      <c r="D103" s="33"/>
      <c r="E103" s="34"/>
    </row>
    <row r="104" spans="2:6" ht="22.5" customHeight="1" x14ac:dyDescent="0.35">
      <c r="B104" s="64">
        <v>77</v>
      </c>
      <c r="C104" s="35" t="s">
        <v>109</v>
      </c>
      <c r="D104" s="33"/>
      <c r="E104" s="34"/>
    </row>
    <row r="105" spans="2:6" ht="21" customHeight="1" x14ac:dyDescent="0.35">
      <c r="B105" s="64">
        <v>78</v>
      </c>
      <c r="C105" s="35" t="s">
        <v>111</v>
      </c>
      <c r="D105" s="33"/>
      <c r="E105" s="34"/>
    </row>
    <row r="106" spans="2:6" ht="24" customHeight="1" x14ac:dyDescent="0.35">
      <c r="B106" s="76">
        <v>79</v>
      </c>
      <c r="C106" s="55" t="s">
        <v>37</v>
      </c>
      <c r="D106" s="116"/>
      <c r="E106" s="54"/>
    </row>
    <row r="107" spans="2:6" ht="15" customHeight="1" x14ac:dyDescent="0.35">
      <c r="B107" s="381" t="s">
        <v>112</v>
      </c>
      <c r="C107" s="381"/>
      <c r="D107" s="381"/>
      <c r="E107" s="381"/>
    </row>
    <row r="108" spans="2:6" x14ac:dyDescent="0.35">
      <c r="B108" s="64">
        <v>80</v>
      </c>
      <c r="C108" s="35" t="s">
        <v>113</v>
      </c>
      <c r="D108" s="33"/>
      <c r="E108" s="34"/>
    </row>
    <row r="109" spans="2:6" ht="22.5" customHeight="1" x14ac:dyDescent="0.35">
      <c r="B109" s="64">
        <v>81</v>
      </c>
      <c r="C109" s="35" t="s">
        <v>114</v>
      </c>
      <c r="D109" s="33"/>
      <c r="E109" s="34"/>
    </row>
    <row r="110" spans="2:6" x14ac:dyDescent="0.35">
      <c r="B110" s="64">
        <v>82</v>
      </c>
      <c r="C110" s="35" t="s">
        <v>115</v>
      </c>
      <c r="D110" s="33"/>
      <c r="E110" s="34"/>
    </row>
    <row r="111" spans="2:6" ht="21.75" customHeight="1" x14ac:dyDescent="0.35">
      <c r="B111" s="64">
        <v>83</v>
      </c>
      <c r="C111" s="35" t="s">
        <v>116</v>
      </c>
      <c r="D111" s="33"/>
      <c r="E111" s="34"/>
    </row>
    <row r="112" spans="2:6" x14ac:dyDescent="0.35">
      <c r="B112" s="64">
        <v>84</v>
      </c>
      <c r="C112" s="35" t="s">
        <v>38</v>
      </c>
      <c r="D112" s="33"/>
      <c r="E112" s="34"/>
    </row>
    <row r="113" spans="2:5" ht="23.25" customHeight="1" thickBot="1" x14ac:dyDescent="0.4">
      <c r="B113" s="74">
        <v>85</v>
      </c>
      <c r="C113" s="39" t="s">
        <v>117</v>
      </c>
      <c r="D113" s="37"/>
      <c r="E113" s="38"/>
    </row>
    <row r="114" spans="2:5" x14ac:dyDescent="0.35">
      <c r="B114" s="384" t="s">
        <v>406</v>
      </c>
      <c r="C114" s="384"/>
      <c r="D114" s="384"/>
      <c r="E114" s="384"/>
    </row>
    <row r="115" spans="2:5" ht="42" customHeight="1" x14ac:dyDescent="0.35">
      <c r="B115" s="379" t="s">
        <v>396</v>
      </c>
      <c r="C115" s="379"/>
      <c r="D115" s="379"/>
      <c r="E115" s="379"/>
    </row>
    <row r="116" spans="2:5" x14ac:dyDescent="0.35">
      <c r="B116" s="30" t="s">
        <v>384</v>
      </c>
      <c r="C116" s="30"/>
      <c r="D116" s="42"/>
      <c r="E116" s="27"/>
    </row>
    <row r="117" spans="2:5" x14ac:dyDescent="0.35">
      <c r="B117" s="30" t="s">
        <v>385</v>
      </c>
      <c r="C117" s="30"/>
      <c r="D117" s="42"/>
      <c r="E117" s="27"/>
    </row>
  </sheetData>
  <sheetProtection algorithmName="SHA-512" hashValue="0gEidEQNMQtKW2rgRQfnsJSn9N/KDOZWUXPmeOEDv+ppDblV7ha8VuFCfHW0HeoZ0MAd6Bst3VWj9VHxoRXPXA==" saltValue="pBlR/qA8FyfTwYAVK3uRIA==" spinCount="100000" sheet="1" objects="1" scenarios="1"/>
  <mergeCells count="15">
    <mergeCell ref="B6:E6"/>
    <mergeCell ref="B115:E115"/>
    <mergeCell ref="B9:D9"/>
    <mergeCell ref="B10:E10"/>
    <mergeCell ref="B20:E20"/>
    <mergeCell ref="B47:E47"/>
    <mergeCell ref="B57:E57"/>
    <mergeCell ref="B67:E67"/>
    <mergeCell ref="B76:E76"/>
    <mergeCell ref="B87:E87"/>
    <mergeCell ref="B98:E98"/>
    <mergeCell ref="B102:E102"/>
    <mergeCell ref="B107:E107"/>
    <mergeCell ref="C8:E8"/>
    <mergeCell ref="B114:E114"/>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6372-9CE8-4352-9FDB-A57690BDF814}">
  <sheetPr>
    <tabColor rgb="FF92D050"/>
  </sheetPr>
  <dimension ref="B1:L81"/>
  <sheetViews>
    <sheetView showGridLines="0" zoomScaleNormal="100" workbookViewId="0">
      <selection activeCell="A2" sqref="A2"/>
    </sheetView>
  </sheetViews>
  <sheetFormatPr defaultRowHeight="14.5" x14ac:dyDescent="0.35"/>
  <cols>
    <col min="1" max="1" width="4.453125" customWidth="1"/>
    <col min="2" max="2" width="5.453125" customWidth="1"/>
    <col min="3" max="3" width="64.54296875" customWidth="1"/>
    <col min="4" max="4" width="21.453125" customWidth="1"/>
    <col min="5" max="5" width="17.453125" customWidth="1"/>
    <col min="6" max="6" width="11.54296875" customWidth="1"/>
    <col min="8" max="8" width="12.1796875" customWidth="1"/>
    <col min="9" max="9" width="10.453125" bestFit="1" customWidth="1"/>
  </cols>
  <sheetData>
    <row r="1" spans="2:6" ht="12.75" customHeight="1" x14ac:dyDescent="0.35"/>
    <row r="2" spans="2:6" x14ac:dyDescent="0.35">
      <c r="B2" s="82" t="s">
        <v>0</v>
      </c>
      <c r="C2" s="183"/>
      <c r="D2" s="183"/>
      <c r="E2" s="183"/>
    </row>
    <row r="3" spans="2:6" x14ac:dyDescent="0.35">
      <c r="B3" s="1"/>
      <c r="C3" s="1"/>
      <c r="D3" s="1"/>
      <c r="E3" s="1"/>
    </row>
    <row r="4" spans="2:6" ht="15.5" x14ac:dyDescent="0.35">
      <c r="B4" s="151" t="s">
        <v>604</v>
      </c>
      <c r="C4" s="2"/>
      <c r="D4" s="2"/>
      <c r="E4" s="2"/>
    </row>
    <row r="5" spans="2:6" ht="2.15" customHeight="1" x14ac:dyDescent="0.35">
      <c r="B5" s="1"/>
      <c r="C5" s="1"/>
      <c r="D5" s="1"/>
      <c r="E5" s="1"/>
    </row>
    <row r="6" spans="2:6" ht="2.15" customHeight="1" x14ac:dyDescent="0.35">
      <c r="B6" s="297"/>
      <c r="C6" s="297"/>
      <c r="D6" s="297"/>
      <c r="E6" s="297"/>
    </row>
    <row r="7" spans="2:6" ht="2.15" customHeight="1" x14ac:dyDescent="0.35">
      <c r="B7" s="152"/>
      <c r="C7" s="153"/>
      <c r="D7" s="153"/>
      <c r="E7" s="153"/>
    </row>
    <row r="8" spans="2:6" ht="15" thickBot="1" x14ac:dyDescent="0.4">
      <c r="B8" s="28"/>
      <c r="C8" s="383">
        <f>Tartalom!B3</f>
        <v>44742</v>
      </c>
      <c r="D8" s="383"/>
      <c r="E8" s="383"/>
      <c r="F8" s="383"/>
    </row>
    <row r="9" spans="2:6" ht="14.5" customHeight="1" x14ac:dyDescent="0.35">
      <c r="B9" s="385"/>
      <c r="C9" s="387" t="s">
        <v>2</v>
      </c>
      <c r="D9" s="389" t="s">
        <v>605</v>
      </c>
      <c r="E9" s="385" t="s">
        <v>606</v>
      </c>
      <c r="F9" s="385" t="s">
        <v>607</v>
      </c>
    </row>
    <row r="10" spans="2:6" ht="22.5" customHeight="1" thickBot="1" x14ac:dyDescent="0.4">
      <c r="B10" s="386"/>
      <c r="C10" s="388"/>
      <c r="D10" s="386"/>
      <c r="E10" s="386"/>
      <c r="F10" s="386"/>
    </row>
    <row r="11" spans="2:6" x14ac:dyDescent="0.35">
      <c r="B11" s="300">
        <v>1</v>
      </c>
      <c r="C11" s="301" t="s">
        <v>608</v>
      </c>
      <c r="D11" s="355">
        <v>2312421.908415</v>
      </c>
      <c r="E11" s="355">
        <v>2323063.3879729998</v>
      </c>
      <c r="F11" s="302"/>
    </row>
    <row r="12" spans="2:6" ht="20" x14ac:dyDescent="0.35">
      <c r="B12" s="73">
        <v>2</v>
      </c>
      <c r="C12" s="303" t="s">
        <v>609</v>
      </c>
      <c r="D12" s="356">
        <v>1765735.2934739999</v>
      </c>
      <c r="E12" s="356">
        <v>1765733</v>
      </c>
      <c r="F12" s="304" t="s">
        <v>610</v>
      </c>
    </row>
    <row r="13" spans="2:6" x14ac:dyDescent="0.35">
      <c r="B13" s="73">
        <v>3</v>
      </c>
      <c r="C13" s="303" t="s">
        <v>611</v>
      </c>
      <c r="D13" s="356">
        <v>32649.834252000001</v>
      </c>
      <c r="E13" s="356">
        <v>32650</v>
      </c>
      <c r="F13" s="305"/>
    </row>
    <row r="14" spans="2:6" x14ac:dyDescent="0.35">
      <c r="B14" s="73">
        <v>4</v>
      </c>
      <c r="C14" s="303" t="s">
        <v>612</v>
      </c>
      <c r="D14" s="356">
        <v>462603.07225999999</v>
      </c>
      <c r="E14" s="356">
        <v>463159.44285200001</v>
      </c>
      <c r="F14" s="305"/>
    </row>
    <row r="15" spans="2:6" x14ac:dyDescent="0.35">
      <c r="B15" s="73">
        <v>5</v>
      </c>
      <c r="C15" s="303" t="s">
        <v>613</v>
      </c>
      <c r="D15" s="356">
        <v>2103518.1650769999</v>
      </c>
      <c r="E15" s="356">
        <v>2103793.011585</v>
      </c>
      <c r="F15" s="305" t="s">
        <v>610</v>
      </c>
    </row>
    <row r="16" spans="2:6" ht="23.25" customHeight="1" x14ac:dyDescent="0.35">
      <c r="B16" s="73">
        <v>6</v>
      </c>
      <c r="C16" s="306" t="s">
        <v>614</v>
      </c>
      <c r="D16" s="356">
        <v>5384</v>
      </c>
      <c r="E16" s="356">
        <v>5644</v>
      </c>
      <c r="F16" s="305">
        <v>73</v>
      </c>
    </row>
    <row r="17" spans="2:8" ht="24.75" customHeight="1" x14ac:dyDescent="0.35">
      <c r="B17" s="73">
        <v>7</v>
      </c>
      <c r="C17" s="306" t="s">
        <v>615</v>
      </c>
      <c r="D17" s="356">
        <v>26888</v>
      </c>
      <c r="E17" s="356">
        <v>26888</v>
      </c>
      <c r="F17" s="305">
        <v>72</v>
      </c>
      <c r="H17" s="304"/>
    </row>
    <row r="18" spans="2:8" x14ac:dyDescent="0.35">
      <c r="B18" s="73">
        <v>8</v>
      </c>
      <c r="C18" s="307" t="s">
        <v>616</v>
      </c>
      <c r="D18" s="356">
        <v>4802055.9287149999</v>
      </c>
      <c r="E18" s="356">
        <v>4798960.6298399996</v>
      </c>
      <c r="F18" s="304"/>
    </row>
    <row r="19" spans="2:8" x14ac:dyDescent="0.35">
      <c r="B19" s="73">
        <v>9</v>
      </c>
      <c r="C19" s="307" t="s">
        <v>617</v>
      </c>
      <c r="D19" s="356">
        <v>15405467.474796001</v>
      </c>
      <c r="E19" s="356">
        <v>15389701</v>
      </c>
      <c r="F19" s="304"/>
    </row>
    <row r="20" spans="2:8" x14ac:dyDescent="0.35">
      <c r="B20" s="73">
        <v>10</v>
      </c>
      <c r="C20" s="307" t="s">
        <v>618</v>
      </c>
      <c r="D20" s="356">
        <v>1177407.9520449999</v>
      </c>
      <c r="E20" s="356">
        <v>1177407.9520449999</v>
      </c>
      <c r="F20" s="304"/>
    </row>
    <row r="21" spans="2:8" x14ac:dyDescent="0.35">
      <c r="B21" s="73">
        <v>11</v>
      </c>
      <c r="C21" s="307" t="s">
        <v>619</v>
      </c>
      <c r="D21" s="356">
        <v>1325129.2841060001</v>
      </c>
      <c r="E21" s="356">
        <v>1302987.9366309999</v>
      </c>
      <c r="F21" s="304"/>
    </row>
    <row r="22" spans="2:8" x14ac:dyDescent="0.35">
      <c r="B22" s="73">
        <v>12</v>
      </c>
      <c r="C22" s="307" t="s">
        <v>620</v>
      </c>
      <c r="D22" s="356">
        <v>78837.897159</v>
      </c>
      <c r="E22" s="356">
        <v>91642.051382999998</v>
      </c>
      <c r="F22" s="304"/>
    </row>
    <row r="23" spans="2:8" ht="20" x14ac:dyDescent="0.35">
      <c r="B23" s="73">
        <v>13</v>
      </c>
      <c r="C23" s="306" t="s">
        <v>614</v>
      </c>
      <c r="D23" s="356">
        <v>11724</v>
      </c>
      <c r="E23" s="356">
        <v>70334</v>
      </c>
      <c r="F23" s="305">
        <v>73</v>
      </c>
    </row>
    <row r="24" spans="2:8" ht="20" x14ac:dyDescent="0.35">
      <c r="B24" s="73">
        <v>14</v>
      </c>
      <c r="C24" s="306" t="s">
        <v>615</v>
      </c>
      <c r="D24" s="356">
        <v>6282</v>
      </c>
      <c r="E24" s="356">
        <v>6282</v>
      </c>
      <c r="F24" s="305">
        <v>72</v>
      </c>
    </row>
    <row r="25" spans="2:8" x14ac:dyDescent="0.35">
      <c r="B25" s="73">
        <v>15</v>
      </c>
      <c r="C25" s="307" t="s">
        <v>621</v>
      </c>
      <c r="D25" s="356">
        <v>416758.88638099999</v>
      </c>
      <c r="E25" s="356">
        <v>408353</v>
      </c>
      <c r="F25" s="304"/>
    </row>
    <row r="26" spans="2:8" x14ac:dyDescent="0.35">
      <c r="B26" s="73">
        <v>16</v>
      </c>
      <c r="C26" s="307" t="s">
        <v>622</v>
      </c>
      <c r="D26" s="356">
        <v>218058.96252999999</v>
      </c>
      <c r="E26" s="356">
        <v>216944.264845</v>
      </c>
      <c r="F26" s="304">
        <v>8</v>
      </c>
    </row>
    <row r="27" spans="2:8" x14ac:dyDescent="0.35">
      <c r="B27" s="73">
        <v>17</v>
      </c>
      <c r="C27" s="308" t="s">
        <v>623</v>
      </c>
      <c r="D27" s="356">
        <v>153750.12652650001</v>
      </c>
      <c r="E27" s="356">
        <v>148918.66524850001</v>
      </c>
      <c r="F27" s="304"/>
    </row>
    <row r="28" spans="2:8" x14ac:dyDescent="0.35">
      <c r="B28" s="73">
        <v>18</v>
      </c>
      <c r="C28" s="307" t="s">
        <v>624</v>
      </c>
      <c r="D28" s="356">
        <v>55375.562367999999</v>
      </c>
      <c r="E28" s="356">
        <v>58229</v>
      </c>
      <c r="F28" s="304"/>
    </row>
    <row r="29" spans="2:8" x14ac:dyDescent="0.35">
      <c r="B29" s="73">
        <v>19</v>
      </c>
      <c r="C29" s="307" t="s">
        <v>625</v>
      </c>
      <c r="D29" s="356">
        <v>30247.121478000001</v>
      </c>
      <c r="E29" s="356">
        <v>21950.708107999999</v>
      </c>
      <c r="F29" s="304"/>
    </row>
    <row r="30" spans="2:8" x14ac:dyDescent="0.35">
      <c r="B30" s="73">
        <v>20</v>
      </c>
      <c r="C30" s="307" t="s">
        <v>626</v>
      </c>
      <c r="D30" s="356">
        <v>35218.181692999999</v>
      </c>
      <c r="E30" s="356">
        <v>35218.181692999999</v>
      </c>
      <c r="F30" s="304" t="s">
        <v>610</v>
      </c>
    </row>
    <row r="31" spans="2:8" x14ac:dyDescent="0.35">
      <c r="B31" s="73">
        <v>21</v>
      </c>
      <c r="C31" s="307" t="s">
        <v>627</v>
      </c>
      <c r="D31" s="356">
        <v>59106.664554000003</v>
      </c>
      <c r="E31" s="356">
        <v>59183.074717000003</v>
      </c>
      <c r="F31" s="304"/>
    </row>
    <row r="32" spans="2:8" ht="21.65" customHeight="1" x14ac:dyDescent="0.35">
      <c r="B32" s="73">
        <v>22</v>
      </c>
      <c r="C32" s="306" t="s">
        <v>628</v>
      </c>
      <c r="D32" s="356">
        <v>24226.134173999999</v>
      </c>
      <c r="E32" s="356">
        <v>24106.780044930001</v>
      </c>
      <c r="F32" s="305">
        <v>10</v>
      </c>
    </row>
    <row r="33" spans="2:12" ht="22" customHeight="1" x14ac:dyDescent="0.35">
      <c r="B33" s="73">
        <v>23</v>
      </c>
      <c r="C33" s="306" t="s">
        <v>629</v>
      </c>
      <c r="D33" s="356">
        <v>34880.530380000004</v>
      </c>
      <c r="E33" s="356">
        <v>35076.294672069998</v>
      </c>
      <c r="F33" s="305">
        <v>75</v>
      </c>
    </row>
    <row r="34" spans="2:12" x14ac:dyDescent="0.35">
      <c r="B34" s="73">
        <v>24</v>
      </c>
      <c r="C34" s="307" t="s">
        <v>630</v>
      </c>
      <c r="D34" s="356">
        <v>32875.292912999997</v>
      </c>
      <c r="E34" s="356">
        <v>32384.932559000001</v>
      </c>
      <c r="F34" s="304"/>
    </row>
    <row r="35" spans="2:12" x14ac:dyDescent="0.35">
      <c r="B35" s="73">
        <v>25</v>
      </c>
      <c r="C35" s="307" t="s">
        <v>631</v>
      </c>
      <c r="D35" s="356">
        <v>508756.62572200003</v>
      </c>
      <c r="E35" s="356">
        <v>642374</v>
      </c>
      <c r="F35" s="304"/>
      <c r="I35" s="122"/>
    </row>
    <row r="36" spans="2:12" x14ac:dyDescent="0.35">
      <c r="B36" s="73">
        <v>26</v>
      </c>
      <c r="C36" s="307" t="s">
        <v>632</v>
      </c>
      <c r="D36" s="356">
        <v>0</v>
      </c>
      <c r="E36" s="356">
        <v>0</v>
      </c>
      <c r="F36" s="304"/>
    </row>
    <row r="37" spans="2:12" x14ac:dyDescent="0.35">
      <c r="B37" s="309">
        <v>27</v>
      </c>
      <c r="C37" s="310" t="s">
        <v>633</v>
      </c>
      <c r="D37" s="357">
        <v>30822224.107937999</v>
      </c>
      <c r="E37" s="357">
        <v>30923735.623631001</v>
      </c>
      <c r="F37" s="311"/>
      <c r="H37" s="122"/>
      <c r="I37" s="122"/>
      <c r="K37" s="125"/>
      <c r="L37" s="125"/>
    </row>
    <row r="38" spans="2:12" ht="24" customHeight="1" x14ac:dyDescent="0.35">
      <c r="B38" s="312">
        <v>28</v>
      </c>
      <c r="C38" s="313" t="s">
        <v>634</v>
      </c>
      <c r="D38" s="358">
        <v>1658428.8315119999</v>
      </c>
      <c r="E38" s="358">
        <v>1618803</v>
      </c>
      <c r="F38" s="314"/>
    </row>
    <row r="39" spans="2:12" x14ac:dyDescent="0.35">
      <c r="B39" s="73">
        <v>29</v>
      </c>
      <c r="C39" s="303" t="s">
        <v>635</v>
      </c>
      <c r="D39" s="356">
        <v>303434.65745300002</v>
      </c>
      <c r="E39" s="356">
        <v>303435</v>
      </c>
      <c r="F39" s="304"/>
    </row>
    <row r="40" spans="2:12" x14ac:dyDescent="0.35">
      <c r="B40" s="73">
        <v>30</v>
      </c>
      <c r="C40" s="303" t="s">
        <v>636</v>
      </c>
      <c r="D40" s="356">
        <v>42561.911571999997</v>
      </c>
      <c r="E40" s="356">
        <v>17810.045568000001</v>
      </c>
      <c r="F40" s="304" t="s">
        <v>610</v>
      </c>
    </row>
    <row r="41" spans="2:12" x14ac:dyDescent="0.35">
      <c r="B41" s="73">
        <v>31</v>
      </c>
      <c r="C41" s="303" t="s">
        <v>637</v>
      </c>
      <c r="D41" s="356">
        <v>23552123.095265001</v>
      </c>
      <c r="E41" s="356">
        <v>23588183</v>
      </c>
      <c r="F41" s="304"/>
    </row>
    <row r="42" spans="2:12" x14ac:dyDescent="0.35">
      <c r="B42" s="73">
        <v>32</v>
      </c>
      <c r="C42" s="303" t="s">
        <v>638</v>
      </c>
      <c r="D42" s="356">
        <v>405398.34728599997</v>
      </c>
      <c r="E42" s="356">
        <v>416324.87260399997</v>
      </c>
      <c r="F42" s="304"/>
    </row>
    <row r="43" spans="2:12" x14ac:dyDescent="0.35">
      <c r="B43" s="73">
        <v>33</v>
      </c>
      <c r="C43" s="303" t="s">
        <v>639</v>
      </c>
      <c r="D43" s="356">
        <v>383245.39422900003</v>
      </c>
      <c r="E43" s="356">
        <v>409293</v>
      </c>
      <c r="F43" s="304" t="s">
        <v>610</v>
      </c>
    </row>
    <row r="44" spans="2:12" x14ac:dyDescent="0.35">
      <c r="B44" s="73">
        <v>34</v>
      </c>
      <c r="C44" s="303" t="s">
        <v>640</v>
      </c>
      <c r="D44" s="356">
        <v>39328.279990000003</v>
      </c>
      <c r="E44" s="356">
        <v>39328.279990000003</v>
      </c>
      <c r="F44" s="304" t="s">
        <v>610</v>
      </c>
    </row>
    <row r="45" spans="2:12" x14ac:dyDescent="0.35">
      <c r="B45" s="73">
        <v>35</v>
      </c>
      <c r="C45" s="303" t="s">
        <v>641</v>
      </c>
      <c r="D45" s="356">
        <v>61200.293721000002</v>
      </c>
      <c r="E45" s="356">
        <v>63314</v>
      </c>
      <c r="F45" s="304"/>
    </row>
    <row r="46" spans="2:12" x14ac:dyDescent="0.35">
      <c r="B46" s="73">
        <v>36</v>
      </c>
      <c r="C46" s="303" t="s">
        <v>642</v>
      </c>
      <c r="D46" s="356">
        <v>26399.052135999998</v>
      </c>
      <c r="E46" s="356">
        <v>25980.079757</v>
      </c>
      <c r="F46" s="304"/>
    </row>
    <row r="47" spans="2:12" x14ac:dyDescent="0.35">
      <c r="B47" s="73">
        <v>37</v>
      </c>
      <c r="C47" s="303" t="s">
        <v>643</v>
      </c>
      <c r="D47" s="356">
        <v>118741.68543899999</v>
      </c>
      <c r="E47" s="356">
        <v>116423.567803</v>
      </c>
      <c r="F47" s="315"/>
    </row>
    <row r="48" spans="2:12" x14ac:dyDescent="0.35">
      <c r="B48" s="73">
        <v>38</v>
      </c>
      <c r="C48" s="303" t="s">
        <v>644</v>
      </c>
      <c r="D48" s="356">
        <v>760679.055727</v>
      </c>
      <c r="E48" s="356">
        <v>741617</v>
      </c>
      <c r="F48" s="315"/>
    </row>
    <row r="49" spans="2:12" x14ac:dyDescent="0.35">
      <c r="B49" s="73">
        <v>39</v>
      </c>
      <c r="C49" s="303" t="s">
        <v>645</v>
      </c>
      <c r="D49" s="356">
        <v>302378.799788</v>
      </c>
      <c r="E49" s="356">
        <v>302378.799788</v>
      </c>
      <c r="F49" s="315"/>
    </row>
    <row r="50" spans="2:12" x14ac:dyDescent="0.35">
      <c r="B50" s="73">
        <v>40</v>
      </c>
      <c r="C50" s="306" t="s">
        <v>646</v>
      </c>
      <c r="D50" s="356">
        <v>287509.23485342902</v>
      </c>
      <c r="E50" s="356">
        <v>287509.2348534292</v>
      </c>
      <c r="F50" s="304" t="s">
        <v>647</v>
      </c>
    </row>
    <row r="51" spans="2:12" ht="21.5" x14ac:dyDescent="0.35">
      <c r="B51" s="73">
        <v>41</v>
      </c>
      <c r="C51" s="306" t="s">
        <v>648</v>
      </c>
      <c r="D51" s="356">
        <v>779.62901036935784</v>
      </c>
      <c r="E51" s="356">
        <v>779.61540245593562</v>
      </c>
      <c r="F51" s="304">
        <v>48</v>
      </c>
    </row>
    <row r="52" spans="2:12" x14ac:dyDescent="0.35">
      <c r="B52" s="73">
        <v>42</v>
      </c>
      <c r="C52" s="303" t="s">
        <v>649</v>
      </c>
      <c r="D52" s="356">
        <v>0</v>
      </c>
      <c r="E52" s="356">
        <v>0</v>
      </c>
      <c r="F52" s="315"/>
    </row>
    <row r="53" spans="2:12" ht="21.75" customHeight="1" x14ac:dyDescent="0.35">
      <c r="B53" s="309">
        <v>43</v>
      </c>
      <c r="C53" s="316" t="s">
        <v>650</v>
      </c>
      <c r="D53" s="357">
        <v>27653919.404118001</v>
      </c>
      <c r="E53" s="357">
        <v>27642890.311517999</v>
      </c>
      <c r="F53" s="317"/>
      <c r="H53" s="122"/>
      <c r="I53" s="122"/>
      <c r="K53" s="125"/>
      <c r="L53" s="125"/>
    </row>
    <row r="54" spans="2:12" x14ac:dyDescent="0.35">
      <c r="B54" s="73">
        <v>44</v>
      </c>
      <c r="C54" s="303" t="s">
        <v>651</v>
      </c>
      <c r="D54" s="356">
        <v>28000.000001</v>
      </c>
      <c r="E54" s="356">
        <v>28000.000001</v>
      </c>
      <c r="F54" s="304">
        <v>1</v>
      </c>
    </row>
    <row r="55" spans="2:12" x14ac:dyDescent="0.35">
      <c r="B55" s="73">
        <v>45</v>
      </c>
      <c r="C55" s="303" t="s">
        <v>652</v>
      </c>
      <c r="D55" s="356">
        <v>3242604.405919</v>
      </c>
      <c r="E55" s="356">
        <v>3237008.7031169999</v>
      </c>
      <c r="F55" s="315"/>
    </row>
    <row r="56" spans="2:12" x14ac:dyDescent="0.35">
      <c r="B56" s="73">
        <v>46</v>
      </c>
      <c r="C56" s="308" t="s">
        <v>653</v>
      </c>
      <c r="D56" s="356">
        <v>0</v>
      </c>
      <c r="E56" s="356">
        <v>0</v>
      </c>
      <c r="F56" s="318"/>
    </row>
    <row r="57" spans="2:12" x14ac:dyDescent="0.35">
      <c r="B57" s="73">
        <v>47</v>
      </c>
      <c r="C57" s="308" t="s">
        <v>654</v>
      </c>
      <c r="D57" s="356">
        <v>47636.387502999998</v>
      </c>
      <c r="E57" s="356">
        <v>47636.387502999998</v>
      </c>
      <c r="F57" s="305">
        <v>3</v>
      </c>
    </row>
    <row r="58" spans="2:12" x14ac:dyDescent="0.35">
      <c r="B58" s="73">
        <v>48</v>
      </c>
      <c r="C58" s="308" t="s">
        <v>655</v>
      </c>
      <c r="D58" s="356">
        <v>255085.23860700004</v>
      </c>
      <c r="E58" s="356">
        <v>240896.92160499998</v>
      </c>
      <c r="F58" s="319"/>
    </row>
    <row r="59" spans="2:12" x14ac:dyDescent="0.35">
      <c r="B59" s="73">
        <v>49</v>
      </c>
      <c r="C59" s="320" t="s">
        <v>656</v>
      </c>
      <c r="D59" s="356">
        <v>373222.64552100003</v>
      </c>
      <c r="E59" s="356">
        <v>374064.25609899999</v>
      </c>
      <c r="F59" s="305">
        <v>3</v>
      </c>
    </row>
    <row r="60" spans="2:12" ht="20" x14ac:dyDescent="0.35">
      <c r="B60" s="73">
        <v>50</v>
      </c>
      <c r="C60" s="320" t="s">
        <v>657</v>
      </c>
      <c r="D60" s="356">
        <v>-90732.370379999993</v>
      </c>
      <c r="E60" s="356">
        <v>-105762.29796</v>
      </c>
      <c r="F60" s="305">
        <v>3</v>
      </c>
    </row>
    <row r="61" spans="2:12" x14ac:dyDescent="0.35">
      <c r="B61" s="73">
        <v>51</v>
      </c>
      <c r="C61" s="320" t="s">
        <v>658</v>
      </c>
      <c r="D61" s="356">
        <v>0</v>
      </c>
      <c r="E61" s="356">
        <v>0</v>
      </c>
      <c r="F61" s="305">
        <v>3</v>
      </c>
    </row>
    <row r="62" spans="2:12" x14ac:dyDescent="0.35">
      <c r="B62" s="73">
        <v>52</v>
      </c>
      <c r="C62" s="320" t="s">
        <v>659</v>
      </c>
      <c r="D62" s="356">
        <v>-27405.036533999999</v>
      </c>
      <c r="E62" s="356">
        <v>-27405.036533999999</v>
      </c>
      <c r="F62" s="305">
        <v>3</v>
      </c>
    </row>
    <row r="63" spans="2:12" x14ac:dyDescent="0.35">
      <c r="B63" s="73">
        <v>53</v>
      </c>
      <c r="C63" s="308" t="s">
        <v>660</v>
      </c>
      <c r="D63" s="356">
        <v>1034436.1988039999</v>
      </c>
      <c r="E63" s="356">
        <v>1009401.5631319999</v>
      </c>
      <c r="F63" s="319"/>
    </row>
    <row r="64" spans="2:12" x14ac:dyDescent="0.35">
      <c r="B64" s="73">
        <v>54</v>
      </c>
      <c r="C64" s="320" t="s">
        <v>661</v>
      </c>
      <c r="D64" s="356">
        <v>773776.52866099996</v>
      </c>
      <c r="E64" s="356">
        <v>731167.49855999998</v>
      </c>
      <c r="F64" s="305"/>
    </row>
    <row r="65" spans="2:9" x14ac:dyDescent="0.35">
      <c r="B65" s="73">
        <v>55</v>
      </c>
      <c r="C65" s="321" t="s">
        <v>662</v>
      </c>
      <c r="D65" s="356">
        <v>773776.52866099996</v>
      </c>
      <c r="E65" s="356">
        <v>731167.49855999998</v>
      </c>
      <c r="F65" s="305">
        <v>2</v>
      </c>
    </row>
    <row r="66" spans="2:9" x14ac:dyDescent="0.35">
      <c r="B66" s="73">
        <v>56</v>
      </c>
      <c r="C66" s="320" t="s">
        <v>663</v>
      </c>
      <c r="D66" s="356">
        <v>260659.670143</v>
      </c>
      <c r="E66" s="356">
        <v>278234.064572</v>
      </c>
      <c r="F66" s="319"/>
      <c r="H66" s="122"/>
    </row>
    <row r="67" spans="2:9" x14ac:dyDescent="0.35">
      <c r="B67" s="73">
        <v>57</v>
      </c>
      <c r="C67" s="321" t="s">
        <v>662</v>
      </c>
      <c r="D67" s="356">
        <v>256127.591896</v>
      </c>
      <c r="E67" s="356">
        <v>273701.98632500001</v>
      </c>
      <c r="F67" s="305">
        <v>2</v>
      </c>
    </row>
    <row r="68" spans="2:9" x14ac:dyDescent="0.35">
      <c r="B68" s="73">
        <v>58</v>
      </c>
      <c r="C68" s="308" t="s">
        <v>664</v>
      </c>
      <c r="D68" s="356">
        <v>1862517.6640309999</v>
      </c>
      <c r="E68" s="356">
        <v>1893223.1781919999</v>
      </c>
      <c r="F68" s="319"/>
    </row>
    <row r="69" spans="2:9" x14ac:dyDescent="0.35">
      <c r="B69" s="73">
        <v>59</v>
      </c>
      <c r="C69" s="320" t="s">
        <v>665</v>
      </c>
      <c r="D69" s="356">
        <v>1787146.5748769999</v>
      </c>
      <c r="E69" s="356">
        <v>1817852.0899779999</v>
      </c>
      <c r="F69" s="305">
        <v>2</v>
      </c>
    </row>
    <row r="70" spans="2:9" x14ac:dyDescent="0.35">
      <c r="B70" s="73">
        <v>60</v>
      </c>
      <c r="C70" s="320" t="s">
        <v>666</v>
      </c>
      <c r="D70" s="356">
        <v>75371.089154000001</v>
      </c>
      <c r="E70" s="356">
        <v>75371.088214000003</v>
      </c>
      <c r="F70" s="305">
        <v>3</v>
      </c>
    </row>
    <row r="71" spans="2:9" x14ac:dyDescent="0.35">
      <c r="B71" s="73">
        <v>61</v>
      </c>
      <c r="C71" s="308" t="s">
        <v>667</v>
      </c>
      <c r="D71" s="356">
        <v>42928.916974</v>
      </c>
      <c r="E71" s="356">
        <v>45850.652685000001</v>
      </c>
      <c r="F71" s="319"/>
    </row>
    <row r="72" spans="2:9" x14ac:dyDescent="0.35">
      <c r="B72" s="73">
        <v>62</v>
      </c>
      <c r="C72" s="320" t="s">
        <v>662</v>
      </c>
      <c r="D72" s="356">
        <v>37722.629133405433</v>
      </c>
      <c r="E72" s="356">
        <v>42711.260183449347</v>
      </c>
      <c r="F72" s="305">
        <v>2</v>
      </c>
    </row>
    <row r="73" spans="2:9" x14ac:dyDescent="0.35">
      <c r="B73" s="73">
        <v>63</v>
      </c>
      <c r="C73" s="322" t="s">
        <v>668</v>
      </c>
      <c r="D73" s="356">
        <v>-108605.78600599999</v>
      </c>
      <c r="E73" s="356">
        <v>-3748.2366059999999</v>
      </c>
      <c r="F73" s="304">
        <v>16</v>
      </c>
      <c r="H73" s="122"/>
    </row>
    <row r="74" spans="2:9" x14ac:dyDescent="0.35">
      <c r="B74" s="73">
        <v>64</v>
      </c>
      <c r="C74" s="322" t="s">
        <v>669</v>
      </c>
      <c r="D74" s="356">
        <v>6814.8084630000003</v>
      </c>
      <c r="E74" s="356">
        <v>5834.779348</v>
      </c>
      <c r="F74" s="315"/>
    </row>
    <row r="75" spans="2:9" x14ac:dyDescent="0.35">
      <c r="B75" s="73">
        <v>65</v>
      </c>
      <c r="C75" s="308" t="s">
        <v>670</v>
      </c>
      <c r="D75" s="356">
        <v>3305.1758220160964</v>
      </c>
      <c r="E75" s="356">
        <v>3305.1186687797226</v>
      </c>
      <c r="F75" s="305">
        <v>5</v>
      </c>
      <c r="H75" s="122"/>
      <c r="I75" s="122"/>
    </row>
    <row r="76" spans="2:9" ht="15" thickBot="1" x14ac:dyDescent="0.4">
      <c r="B76" s="323">
        <v>66</v>
      </c>
      <c r="C76" s="324" t="s">
        <v>671</v>
      </c>
      <c r="D76" s="359">
        <v>3168304.7038199976</v>
      </c>
      <c r="E76" s="359">
        <v>3280845.3121119998</v>
      </c>
      <c r="F76" s="325"/>
      <c r="H76" s="122"/>
    </row>
    <row r="77" spans="2:9" ht="24" customHeight="1" x14ac:dyDescent="0.35">
      <c r="C77" s="378" t="s">
        <v>672</v>
      </c>
      <c r="D77" s="378"/>
      <c r="E77" s="378"/>
      <c r="F77" s="378"/>
    </row>
    <row r="78" spans="2:9" x14ac:dyDescent="0.35">
      <c r="C78" s="27" t="s">
        <v>673</v>
      </c>
    </row>
    <row r="79" spans="2:9" ht="74.150000000000006" customHeight="1" x14ac:dyDescent="0.35">
      <c r="C79" s="378" t="s">
        <v>674</v>
      </c>
      <c r="D79" s="378"/>
      <c r="E79" s="378"/>
      <c r="F79" s="378"/>
    </row>
    <row r="80" spans="2:9" x14ac:dyDescent="0.35">
      <c r="C80" s="27" t="s">
        <v>675</v>
      </c>
    </row>
    <row r="81" spans="3:3" x14ac:dyDescent="0.35">
      <c r="C81" s="27" t="s">
        <v>676</v>
      </c>
    </row>
  </sheetData>
  <sheetProtection algorithmName="SHA-512" hashValue="88z1xy521BXppcwUXsskmOtqGXLLP/6kqZpxy84kU/ADz7f9g4rQSRS/OwryYV0mzzRPD9a7xLerazxU6ZMYcw==" saltValue="wtJKro+WfBP9v7ygHL/fUA==" spinCount="100000" sheet="1" objects="1" scenarios="1"/>
  <mergeCells count="8">
    <mergeCell ref="C77:F77"/>
    <mergeCell ref="C79:F79"/>
    <mergeCell ref="C8:F8"/>
    <mergeCell ref="B9:B10"/>
    <mergeCell ref="C9:C10"/>
    <mergeCell ref="D9:D10"/>
    <mergeCell ref="E9:E10"/>
    <mergeCell ref="F9:F10"/>
  </mergeCells>
  <hyperlinks>
    <hyperlink ref="B2" location="Tartalom!A1" display="Back to contents page" xr:uid="{31CFE57F-2C14-4431-8531-EBB826445CD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0F07-1423-46F9-89C3-F618C76D342B}">
  <sheetPr>
    <tabColor rgb="FF92D050"/>
  </sheetPr>
  <dimension ref="B1:G24"/>
  <sheetViews>
    <sheetView showGridLines="0" zoomScale="85" zoomScaleNormal="85" workbookViewId="0">
      <selection activeCell="D10" sqref="D10:D24"/>
    </sheetView>
  </sheetViews>
  <sheetFormatPr defaultRowHeight="14.5" x14ac:dyDescent="0.35"/>
  <cols>
    <col min="1" max="1" width="4.453125" customWidth="1"/>
    <col min="2" max="2" width="5.6328125" customWidth="1"/>
    <col min="3" max="3" width="80.6328125" customWidth="1"/>
    <col min="4" max="4" width="13.6328125" customWidth="1"/>
    <col min="6" max="6" width="9.81640625" bestFit="1" customWidth="1"/>
  </cols>
  <sheetData>
    <row r="1" spans="2:7" ht="12.75" customHeight="1" x14ac:dyDescent="0.35"/>
    <row r="2" spans="2:7" x14ac:dyDescent="0.35">
      <c r="B2" s="82" t="s">
        <v>0</v>
      </c>
      <c r="C2" s="183"/>
    </row>
    <row r="3" spans="2:7" x14ac:dyDescent="0.35">
      <c r="B3" s="1"/>
      <c r="C3" s="1"/>
    </row>
    <row r="4" spans="2:7" ht="15.5" x14ac:dyDescent="0.35">
      <c r="B4" s="151" t="s">
        <v>718</v>
      </c>
      <c r="C4" s="2"/>
    </row>
    <row r="5" spans="2:7" ht="2.15" customHeight="1" x14ac:dyDescent="0.35">
      <c r="B5" s="1"/>
      <c r="C5" s="1"/>
    </row>
    <row r="6" spans="2:7" ht="2.15" customHeight="1" x14ac:dyDescent="0.35">
      <c r="B6" s="354"/>
      <c r="C6" s="354"/>
    </row>
    <row r="7" spans="2:7" ht="2.15" customHeight="1" x14ac:dyDescent="0.35">
      <c r="B7" s="152"/>
      <c r="C7" s="153"/>
    </row>
    <row r="8" spans="2:7" ht="15" thickBot="1" x14ac:dyDescent="0.4">
      <c r="B8" s="28"/>
      <c r="C8" s="383">
        <v>44561</v>
      </c>
      <c r="D8" s="383"/>
    </row>
    <row r="9" spans="2:7" ht="23.25" customHeight="1" thickBot="1" x14ac:dyDescent="0.4">
      <c r="B9" s="390" t="s">
        <v>119</v>
      </c>
      <c r="C9" s="390"/>
      <c r="D9" s="209" t="s">
        <v>719</v>
      </c>
    </row>
    <row r="10" spans="2:7" x14ac:dyDescent="0.35">
      <c r="B10" s="73">
        <v>1</v>
      </c>
      <c r="C10" s="181" t="s">
        <v>720</v>
      </c>
      <c r="D10" s="167">
        <v>30822224.107937999</v>
      </c>
      <c r="F10" s="122"/>
      <c r="G10" s="125"/>
    </row>
    <row r="11" spans="2:7" ht="24" customHeight="1" x14ac:dyDescent="0.35">
      <c r="B11" s="73">
        <v>2</v>
      </c>
      <c r="C11" s="181" t="s">
        <v>721</v>
      </c>
      <c r="D11" s="167">
        <v>101511.51569300145</v>
      </c>
      <c r="F11" s="122"/>
      <c r="G11" s="125"/>
    </row>
    <row r="12" spans="2:7" ht="24" customHeight="1" x14ac:dyDescent="0.35">
      <c r="B12" s="73">
        <v>3</v>
      </c>
      <c r="C12" s="181" t="s">
        <v>722</v>
      </c>
      <c r="D12" s="167">
        <v>0</v>
      </c>
    </row>
    <row r="13" spans="2:7" x14ac:dyDescent="0.35">
      <c r="B13" s="73">
        <v>4</v>
      </c>
      <c r="C13" s="181" t="s">
        <v>723</v>
      </c>
      <c r="D13" s="167">
        <v>0</v>
      </c>
    </row>
    <row r="14" spans="2:7" ht="30" x14ac:dyDescent="0.35">
      <c r="B14" s="73">
        <v>5</v>
      </c>
      <c r="C14" s="181" t="s">
        <v>724</v>
      </c>
      <c r="D14" s="167">
        <v>0</v>
      </c>
    </row>
    <row r="15" spans="2:7" ht="20" x14ac:dyDescent="0.35">
      <c r="B15" s="73">
        <v>6</v>
      </c>
      <c r="C15" s="181" t="s">
        <v>725</v>
      </c>
      <c r="D15" s="167">
        <v>0</v>
      </c>
    </row>
    <row r="16" spans="2:7" x14ac:dyDescent="0.35">
      <c r="B16" s="73">
        <v>7</v>
      </c>
      <c r="C16" s="181" t="s">
        <v>726</v>
      </c>
      <c r="D16" s="167">
        <v>0</v>
      </c>
    </row>
    <row r="17" spans="2:7" x14ac:dyDescent="0.35">
      <c r="B17" s="73">
        <v>8</v>
      </c>
      <c r="C17" s="181" t="s">
        <v>727</v>
      </c>
      <c r="D17" s="167">
        <v>357474.19312999997</v>
      </c>
    </row>
    <row r="18" spans="2:7" x14ac:dyDescent="0.35">
      <c r="B18" s="73">
        <v>9</v>
      </c>
      <c r="C18" s="181" t="s">
        <v>728</v>
      </c>
      <c r="D18" s="167">
        <v>48579.589773</v>
      </c>
    </row>
    <row r="19" spans="2:7" x14ac:dyDescent="0.35">
      <c r="B19" s="73">
        <v>10</v>
      </c>
      <c r="C19" s="181" t="s">
        <v>729</v>
      </c>
      <c r="D19" s="167">
        <v>2167367.5579820001</v>
      </c>
    </row>
    <row r="20" spans="2:7" ht="20" x14ac:dyDescent="0.35">
      <c r="B20" s="73">
        <v>11</v>
      </c>
      <c r="C20" s="181" t="s">
        <v>730</v>
      </c>
      <c r="D20" s="167">
        <v>0</v>
      </c>
    </row>
    <row r="21" spans="2:7" ht="20" x14ac:dyDescent="0.35">
      <c r="B21" s="73" t="s">
        <v>731</v>
      </c>
      <c r="C21" s="181" t="s">
        <v>732</v>
      </c>
      <c r="D21" s="167">
        <v>0</v>
      </c>
    </row>
    <row r="22" spans="2:7" ht="20" x14ac:dyDescent="0.35">
      <c r="B22" s="73" t="s">
        <v>733</v>
      </c>
      <c r="C22" s="181" t="s">
        <v>734</v>
      </c>
      <c r="D22" s="167">
        <v>0</v>
      </c>
    </row>
    <row r="23" spans="2:7" x14ac:dyDescent="0.35">
      <c r="B23" s="73">
        <v>12</v>
      </c>
      <c r="C23" s="360" t="s">
        <v>735</v>
      </c>
      <c r="D23" s="167">
        <v>-138820.26350600063</v>
      </c>
    </row>
    <row r="24" spans="2:7" ht="15" thickBot="1" x14ac:dyDescent="0.4">
      <c r="B24" s="74">
        <v>13</v>
      </c>
      <c r="C24" s="361" t="s">
        <v>120</v>
      </c>
      <c r="D24" s="213">
        <v>33358336.70101</v>
      </c>
      <c r="F24" s="122"/>
      <c r="G24" s="125"/>
    </row>
  </sheetData>
  <sheetProtection algorithmName="SHA-512" hashValue="dayu5EOyLKn6y177T9Djca6gjf667mR7EaDxG4HZ6eYnNavBuLCHm2zq7MEriiChgCl8FltLJEe34PTB1S6BsQ==" saltValue="2rSMVFmgDMw5tOFayAyI7g==" spinCount="100000" sheet="1" objects="1" scenarios="1"/>
  <mergeCells count="2">
    <mergeCell ref="C8:D8"/>
    <mergeCell ref="B9:C9"/>
  </mergeCells>
  <hyperlinks>
    <hyperlink ref="B2" location="Tartalom!A1" display="Back to contents page" xr:uid="{1D24B722-6FC3-4637-AFCE-5DD70533FA0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Munka16">
    <tabColor rgb="FF92D050"/>
  </sheetPr>
  <dimension ref="B1:J73"/>
  <sheetViews>
    <sheetView showGridLines="0" topLeftCell="A47" zoomScale="70" zoomScaleNormal="70" workbookViewId="0">
      <selection activeCell="D60" sqref="D60:E67"/>
    </sheetView>
  </sheetViews>
  <sheetFormatPr defaultRowHeight="14.5" x14ac:dyDescent="0.35"/>
  <cols>
    <col min="1" max="1" width="4.453125" customWidth="1"/>
    <col min="2" max="2" width="5.54296875" customWidth="1"/>
    <col min="3" max="3" width="80.54296875" customWidth="1"/>
    <col min="4" max="5" width="26.54296875" customWidth="1"/>
    <col min="7" max="7" width="9.81640625" bestFit="1" customWidth="1"/>
  </cols>
  <sheetData>
    <row r="1" spans="2:5" ht="12.75" customHeight="1" x14ac:dyDescent="0.35"/>
    <row r="2" spans="2:5" x14ac:dyDescent="0.35">
      <c r="B2" s="82" t="s">
        <v>0</v>
      </c>
      <c r="C2" s="31"/>
      <c r="D2" s="31"/>
    </row>
    <row r="3" spans="2:5" x14ac:dyDescent="0.35">
      <c r="B3" s="1"/>
      <c r="C3" s="1"/>
      <c r="D3" s="1"/>
    </row>
    <row r="4" spans="2:5" ht="15.5" x14ac:dyDescent="0.35">
      <c r="B4" s="19" t="s">
        <v>121</v>
      </c>
      <c r="C4" s="2"/>
      <c r="D4" s="2"/>
    </row>
    <row r="5" spans="2:5" x14ac:dyDescent="0.35">
      <c r="B5" s="1"/>
      <c r="C5" s="1"/>
      <c r="D5" s="1"/>
    </row>
    <row r="6" spans="2:5" ht="41.15" customHeight="1" x14ac:dyDescent="0.35">
      <c r="B6" s="378"/>
      <c r="C6" s="378"/>
      <c r="D6" s="378"/>
      <c r="E6" s="378"/>
    </row>
    <row r="7" spans="2:5" x14ac:dyDescent="0.35">
      <c r="B7" s="371"/>
      <c r="C7" s="371"/>
      <c r="D7" s="371"/>
      <c r="E7" s="371"/>
    </row>
    <row r="8" spans="2:5" ht="15" thickBot="1" x14ac:dyDescent="0.4">
      <c r="C8" s="383"/>
      <c r="D8" s="383"/>
      <c r="E8" s="383"/>
    </row>
    <row r="9" spans="2:5" ht="32.25" customHeight="1" thickBot="1" x14ac:dyDescent="0.4">
      <c r="B9" s="67"/>
      <c r="C9" s="375" t="s">
        <v>119</v>
      </c>
      <c r="D9" s="391" t="s">
        <v>122</v>
      </c>
      <c r="E9" s="391"/>
    </row>
    <row r="10" spans="2:5" ht="24" customHeight="1" thickBot="1" x14ac:dyDescent="0.4">
      <c r="B10" s="32"/>
      <c r="C10" s="376"/>
      <c r="D10" s="56">
        <f>+Tartalom!B3</f>
        <v>44742</v>
      </c>
      <c r="E10" s="56">
        <f>+EOMONTH(D10,-3)</f>
        <v>44651</v>
      </c>
    </row>
    <row r="11" spans="2:5" x14ac:dyDescent="0.35">
      <c r="B11" s="392" t="s">
        <v>123</v>
      </c>
      <c r="C11" s="392"/>
      <c r="D11" s="392"/>
      <c r="E11" s="392"/>
    </row>
    <row r="12" spans="2:5" x14ac:dyDescent="0.35">
      <c r="B12" s="64">
        <v>1</v>
      </c>
      <c r="C12" s="48" t="s">
        <v>135</v>
      </c>
      <c r="D12" s="36">
        <v>30933685.663325999</v>
      </c>
      <c r="E12" s="36">
        <v>28932905.462990999</v>
      </c>
    </row>
    <row r="13" spans="2:5" ht="27.75" customHeight="1" x14ac:dyDescent="0.35">
      <c r="B13" s="64">
        <v>2</v>
      </c>
      <c r="C13" s="48" t="s">
        <v>136</v>
      </c>
      <c r="D13" s="36">
        <v>0</v>
      </c>
      <c r="E13" s="36">
        <v>0</v>
      </c>
    </row>
    <row r="14" spans="2:5" ht="25.5" customHeight="1" x14ac:dyDescent="0.35">
      <c r="B14" s="64">
        <v>3</v>
      </c>
      <c r="C14" s="48" t="s">
        <v>126</v>
      </c>
      <c r="D14" s="36">
        <v>0</v>
      </c>
      <c r="E14" s="36">
        <v>0</v>
      </c>
    </row>
    <row r="15" spans="2:5" x14ac:dyDescent="0.35">
      <c r="B15" s="64">
        <v>4</v>
      </c>
      <c r="C15" s="48" t="s">
        <v>137</v>
      </c>
      <c r="D15" s="36">
        <v>0</v>
      </c>
      <c r="E15" s="36">
        <v>0</v>
      </c>
    </row>
    <row r="16" spans="2:5" x14ac:dyDescent="0.35">
      <c r="B16" s="64">
        <v>5</v>
      </c>
      <c r="C16" s="48" t="s">
        <v>138</v>
      </c>
      <c r="D16" s="36">
        <v>0</v>
      </c>
      <c r="E16" s="36">
        <v>0</v>
      </c>
    </row>
    <row r="17" spans="2:5" x14ac:dyDescent="0.35">
      <c r="B17" s="64">
        <v>6</v>
      </c>
      <c r="C17" s="48" t="s">
        <v>139</v>
      </c>
      <c r="D17" s="36">
        <v>-148770.303201</v>
      </c>
      <c r="E17" s="36">
        <v>-139180.01700699999</v>
      </c>
    </row>
    <row r="18" spans="2:5" ht="20.25" customHeight="1" x14ac:dyDescent="0.35">
      <c r="B18" s="76">
        <v>7</v>
      </c>
      <c r="C18" s="57" t="s">
        <v>140</v>
      </c>
      <c r="D18" s="58">
        <v>30784915.360124998</v>
      </c>
      <c r="E18" s="58">
        <v>28793725.445983998</v>
      </c>
    </row>
    <row r="19" spans="2:5" x14ac:dyDescent="0.35">
      <c r="B19" s="392" t="s">
        <v>124</v>
      </c>
      <c r="C19" s="392"/>
      <c r="D19" s="392"/>
      <c r="E19" s="392"/>
    </row>
    <row r="20" spans="2:5" x14ac:dyDescent="0.35">
      <c r="B20" s="64">
        <v>8</v>
      </c>
      <c r="C20" s="48" t="s">
        <v>141</v>
      </c>
      <c r="D20" s="36">
        <v>253919.62772799999</v>
      </c>
      <c r="E20" s="36">
        <v>214188.733415</v>
      </c>
    </row>
    <row r="21" spans="2:5" ht="21.75" customHeight="1" x14ac:dyDescent="0.35">
      <c r="B21" s="64" t="s">
        <v>259</v>
      </c>
      <c r="C21" s="48" t="s">
        <v>142</v>
      </c>
      <c r="D21" s="36">
        <v>0</v>
      </c>
      <c r="E21" s="36">
        <v>0</v>
      </c>
    </row>
    <row r="22" spans="2:5" x14ac:dyDescent="0.35">
      <c r="B22" s="64">
        <v>9</v>
      </c>
      <c r="C22" s="48" t="s">
        <v>143</v>
      </c>
      <c r="D22" s="36">
        <v>103554.56540199999</v>
      </c>
      <c r="E22" s="36">
        <v>122790.504833</v>
      </c>
    </row>
    <row r="23" spans="2:5" ht="21.75" customHeight="1" x14ac:dyDescent="0.35">
      <c r="B23" s="64" t="s">
        <v>257</v>
      </c>
      <c r="C23" s="48" t="s">
        <v>144</v>
      </c>
      <c r="D23" s="36">
        <v>0</v>
      </c>
      <c r="E23" s="36">
        <v>0</v>
      </c>
    </row>
    <row r="24" spans="2:5" x14ac:dyDescent="0.35">
      <c r="B24" s="64" t="s">
        <v>258</v>
      </c>
      <c r="C24" s="48" t="s">
        <v>125</v>
      </c>
      <c r="D24" s="36">
        <v>0</v>
      </c>
      <c r="E24" s="36">
        <v>0</v>
      </c>
    </row>
    <row r="25" spans="2:5" x14ac:dyDescent="0.35">
      <c r="B25" s="64">
        <v>10</v>
      </c>
      <c r="C25" s="48" t="s">
        <v>145</v>
      </c>
      <c r="D25" s="36">
        <v>0</v>
      </c>
      <c r="E25" s="36">
        <v>0</v>
      </c>
    </row>
    <row r="26" spans="2:5" ht="24" customHeight="1" x14ac:dyDescent="0.35">
      <c r="B26" s="64" t="s">
        <v>260</v>
      </c>
      <c r="C26" s="48" t="s">
        <v>146</v>
      </c>
      <c r="D26" s="36">
        <v>0</v>
      </c>
      <c r="E26" s="36">
        <v>0</v>
      </c>
    </row>
    <row r="27" spans="2:5" ht="22.5" customHeight="1" x14ac:dyDescent="0.35">
      <c r="B27" s="64" t="s">
        <v>261</v>
      </c>
      <c r="C27" s="48" t="s">
        <v>147</v>
      </c>
      <c r="D27" s="36">
        <v>0</v>
      </c>
      <c r="E27" s="36">
        <v>0</v>
      </c>
    </row>
    <row r="28" spans="2:5" x14ac:dyDescent="0.35">
      <c r="B28" s="64">
        <v>11</v>
      </c>
      <c r="C28" s="48" t="s">
        <v>148</v>
      </c>
      <c r="D28" s="36">
        <v>0</v>
      </c>
      <c r="E28" s="36">
        <v>0</v>
      </c>
    </row>
    <row r="29" spans="2:5" x14ac:dyDescent="0.35">
      <c r="B29" s="64">
        <v>12</v>
      </c>
      <c r="C29" s="48" t="s">
        <v>149</v>
      </c>
      <c r="D29" s="36">
        <v>0</v>
      </c>
      <c r="E29" s="36">
        <v>0</v>
      </c>
    </row>
    <row r="30" spans="2:5" x14ac:dyDescent="0.35">
      <c r="B30" s="76">
        <v>13</v>
      </c>
      <c r="C30" s="57" t="s">
        <v>150</v>
      </c>
      <c r="D30" s="58">
        <v>357474.19312999997</v>
      </c>
      <c r="E30" s="58">
        <v>336979.23824799998</v>
      </c>
    </row>
    <row r="31" spans="2:5" x14ac:dyDescent="0.35">
      <c r="B31" s="392" t="s">
        <v>151</v>
      </c>
      <c r="C31" s="392"/>
      <c r="D31" s="392"/>
      <c r="E31" s="392"/>
    </row>
    <row r="32" spans="2:5" ht="21" customHeight="1" x14ac:dyDescent="0.35">
      <c r="B32" s="64">
        <v>14</v>
      </c>
      <c r="C32" s="48" t="s">
        <v>152</v>
      </c>
      <c r="D32" s="36">
        <v>0</v>
      </c>
      <c r="E32" s="36">
        <v>0</v>
      </c>
    </row>
    <row r="33" spans="2:5" ht="21.75" customHeight="1" x14ac:dyDescent="0.35">
      <c r="B33" s="64">
        <v>15</v>
      </c>
      <c r="C33" s="48" t="s">
        <v>127</v>
      </c>
      <c r="D33" s="36">
        <v>0</v>
      </c>
      <c r="E33" s="36">
        <v>0</v>
      </c>
    </row>
    <row r="34" spans="2:5" x14ac:dyDescent="0.35">
      <c r="B34" s="64">
        <v>16</v>
      </c>
      <c r="C34" s="48" t="s">
        <v>128</v>
      </c>
      <c r="D34" s="36">
        <v>48579.589773</v>
      </c>
      <c r="E34" s="36">
        <v>120125.612148</v>
      </c>
    </row>
    <row r="35" spans="2:5" ht="24.75" customHeight="1" x14ac:dyDescent="0.35">
      <c r="B35" s="64" t="s">
        <v>262</v>
      </c>
      <c r="C35" s="48" t="s">
        <v>153</v>
      </c>
      <c r="D35" s="36">
        <v>0</v>
      </c>
      <c r="E35" s="36">
        <v>0</v>
      </c>
    </row>
    <row r="36" spans="2:5" x14ac:dyDescent="0.35">
      <c r="B36" s="64">
        <v>17</v>
      </c>
      <c r="C36" s="48" t="s">
        <v>129</v>
      </c>
      <c r="D36" s="36">
        <v>0</v>
      </c>
      <c r="E36" s="36">
        <v>0</v>
      </c>
    </row>
    <row r="37" spans="2:5" x14ac:dyDescent="0.35">
      <c r="B37" s="64" t="s">
        <v>263</v>
      </c>
      <c r="C37" s="48" t="s">
        <v>130</v>
      </c>
      <c r="D37" s="36">
        <v>0</v>
      </c>
      <c r="E37" s="36">
        <v>0</v>
      </c>
    </row>
    <row r="38" spans="2:5" x14ac:dyDescent="0.35">
      <c r="B38" s="76">
        <v>18</v>
      </c>
      <c r="C38" s="57" t="s">
        <v>154</v>
      </c>
      <c r="D38" s="58">
        <v>48579.589773</v>
      </c>
      <c r="E38" s="58">
        <v>120125.612148</v>
      </c>
    </row>
    <row r="39" spans="2:5" x14ac:dyDescent="0.35">
      <c r="B39" s="392" t="s">
        <v>131</v>
      </c>
      <c r="C39" s="392"/>
      <c r="D39" s="392"/>
      <c r="E39" s="392"/>
    </row>
    <row r="40" spans="2:5" x14ac:dyDescent="0.35">
      <c r="B40" s="64">
        <v>19</v>
      </c>
      <c r="C40" s="48" t="s">
        <v>155</v>
      </c>
      <c r="D40" s="36">
        <v>6475655.7259400003</v>
      </c>
      <c r="E40" s="36">
        <v>5693503.3905060003</v>
      </c>
    </row>
    <row r="41" spans="2:5" x14ac:dyDescent="0.35">
      <c r="B41" s="64">
        <v>20</v>
      </c>
      <c r="C41" s="48" t="s">
        <v>156</v>
      </c>
      <c r="D41" s="36">
        <v>-4308288.1679580007</v>
      </c>
      <c r="E41" s="36">
        <v>-3718098.7384280004</v>
      </c>
    </row>
    <row r="42" spans="2:5" ht="25.5" customHeight="1" x14ac:dyDescent="0.35">
      <c r="B42" s="64">
        <v>21</v>
      </c>
      <c r="C42" s="48" t="s">
        <v>157</v>
      </c>
      <c r="D42" s="36">
        <v>0</v>
      </c>
      <c r="E42" s="36">
        <v>0</v>
      </c>
    </row>
    <row r="43" spans="2:5" x14ac:dyDescent="0.35">
      <c r="B43" s="76">
        <v>22</v>
      </c>
      <c r="C43" s="57" t="s">
        <v>158</v>
      </c>
      <c r="D43" s="58">
        <v>2167367.5579820001</v>
      </c>
      <c r="E43" s="58">
        <v>1975404.6520779999</v>
      </c>
    </row>
    <row r="44" spans="2:5" ht="15.75" customHeight="1" x14ac:dyDescent="0.35">
      <c r="B44" s="392" t="s">
        <v>159</v>
      </c>
      <c r="C44" s="392"/>
      <c r="D44" s="392"/>
      <c r="E44" s="392"/>
    </row>
    <row r="45" spans="2:5" x14ac:dyDescent="0.35">
      <c r="B45" s="64" t="s">
        <v>264</v>
      </c>
      <c r="C45" s="48" t="s">
        <v>160</v>
      </c>
      <c r="D45" s="36">
        <v>0</v>
      </c>
      <c r="E45" s="36">
        <v>0</v>
      </c>
    </row>
    <row r="46" spans="2:5" x14ac:dyDescent="0.35">
      <c r="B46" s="64" t="s">
        <v>265</v>
      </c>
      <c r="C46" s="48" t="s">
        <v>161</v>
      </c>
      <c r="D46" s="36">
        <v>0</v>
      </c>
      <c r="E46" s="36">
        <v>0</v>
      </c>
    </row>
    <row r="47" spans="2:5" x14ac:dyDescent="0.35">
      <c r="B47" s="64" t="s">
        <v>267</v>
      </c>
      <c r="C47" s="48" t="s">
        <v>162</v>
      </c>
      <c r="D47" s="36">
        <v>0</v>
      </c>
      <c r="E47" s="36">
        <v>0</v>
      </c>
    </row>
    <row r="48" spans="2:5" x14ac:dyDescent="0.35">
      <c r="B48" s="64" t="s">
        <v>268</v>
      </c>
      <c r="C48" s="48" t="s">
        <v>163</v>
      </c>
      <c r="D48" s="36">
        <v>0</v>
      </c>
      <c r="E48" s="36">
        <v>0</v>
      </c>
    </row>
    <row r="49" spans="2:10" ht="22.5" customHeight="1" x14ac:dyDescent="0.35">
      <c r="B49" s="64" t="s">
        <v>269</v>
      </c>
      <c r="C49" s="48" t="s">
        <v>164</v>
      </c>
      <c r="D49" s="36">
        <v>0</v>
      </c>
      <c r="E49" s="36">
        <v>0</v>
      </c>
    </row>
    <row r="50" spans="2:10" x14ac:dyDescent="0.35">
      <c r="B50" s="64" t="s">
        <v>270</v>
      </c>
      <c r="C50" s="48" t="s">
        <v>165</v>
      </c>
      <c r="D50" s="36">
        <v>0</v>
      </c>
      <c r="E50" s="36">
        <v>0</v>
      </c>
    </row>
    <row r="51" spans="2:10" x14ac:dyDescent="0.35">
      <c r="B51" s="64" t="s">
        <v>271</v>
      </c>
      <c r="C51" s="48" t="s">
        <v>166</v>
      </c>
      <c r="D51" s="36">
        <v>0</v>
      </c>
      <c r="E51" s="36">
        <v>0</v>
      </c>
    </row>
    <row r="52" spans="2:10" ht="24" customHeight="1" x14ac:dyDescent="0.35">
      <c r="B52" s="64" t="s">
        <v>272</v>
      </c>
      <c r="C52" s="48" t="s">
        <v>167</v>
      </c>
      <c r="D52" s="36">
        <v>0</v>
      </c>
      <c r="E52" s="36">
        <v>0</v>
      </c>
    </row>
    <row r="53" spans="2:10" ht="23.25" customHeight="1" x14ac:dyDescent="0.35">
      <c r="B53" s="64" t="s">
        <v>273</v>
      </c>
      <c r="C53" s="48" t="s">
        <v>168</v>
      </c>
      <c r="D53" s="36">
        <v>0</v>
      </c>
      <c r="E53" s="36">
        <v>0</v>
      </c>
    </row>
    <row r="54" spans="2:10" x14ac:dyDescent="0.35">
      <c r="B54" s="64" t="s">
        <v>274</v>
      </c>
      <c r="C54" s="48" t="s">
        <v>169</v>
      </c>
      <c r="D54" s="36">
        <v>0</v>
      </c>
      <c r="E54" s="36">
        <v>0</v>
      </c>
    </row>
    <row r="55" spans="2:10" x14ac:dyDescent="0.35">
      <c r="B55" s="76" t="s">
        <v>266</v>
      </c>
      <c r="C55" s="59" t="s">
        <v>170</v>
      </c>
      <c r="D55" s="60">
        <v>0</v>
      </c>
      <c r="E55" s="60">
        <v>0</v>
      </c>
    </row>
    <row r="56" spans="2:10" x14ac:dyDescent="0.35">
      <c r="B56" s="392" t="s">
        <v>171</v>
      </c>
      <c r="C56" s="392"/>
      <c r="D56" s="392"/>
      <c r="E56" s="392"/>
    </row>
    <row r="57" spans="2:10" x14ac:dyDescent="0.35">
      <c r="B57" s="64">
        <v>23</v>
      </c>
      <c r="C57" s="48" t="s">
        <v>98</v>
      </c>
      <c r="D57" s="36">
        <v>3347374.5691860002</v>
      </c>
      <c r="E57" s="36">
        <v>2950934.8682639999</v>
      </c>
      <c r="G57" s="122"/>
      <c r="H57" s="122"/>
      <c r="I57" s="125"/>
      <c r="J57" s="125"/>
    </row>
    <row r="58" spans="2:10" x14ac:dyDescent="0.35">
      <c r="B58" s="76">
        <v>24</v>
      </c>
      <c r="C58" s="118" t="s">
        <v>120</v>
      </c>
      <c r="D58" s="117">
        <v>33358336.70101</v>
      </c>
      <c r="E58" s="117">
        <v>31226234.948458001</v>
      </c>
      <c r="G58" s="122"/>
      <c r="H58" s="122"/>
      <c r="I58" s="125"/>
      <c r="J58" s="125"/>
    </row>
    <row r="59" spans="2:10" x14ac:dyDescent="0.35">
      <c r="B59" s="393" t="s">
        <v>134</v>
      </c>
      <c r="C59" s="393"/>
      <c r="D59" s="393"/>
      <c r="E59" s="393"/>
    </row>
    <row r="60" spans="2:10" x14ac:dyDescent="0.35">
      <c r="B60" s="64">
        <v>25</v>
      </c>
      <c r="C60" s="48" t="s">
        <v>172</v>
      </c>
      <c r="D60" s="61">
        <v>0.10034596746200031</v>
      </c>
      <c r="E60" s="61">
        <v>9.4501782655988173E-2</v>
      </c>
    </row>
    <row r="61" spans="2:10" ht="23.5" customHeight="1" x14ac:dyDescent="0.35">
      <c r="B61" s="64" t="s">
        <v>275</v>
      </c>
      <c r="C61" s="48" t="s">
        <v>173</v>
      </c>
      <c r="D61" s="61">
        <v>0.10034596746200031</v>
      </c>
      <c r="E61" s="61">
        <v>9.4501782655988173E-2</v>
      </c>
    </row>
    <row r="62" spans="2:10" x14ac:dyDescent="0.35">
      <c r="B62" s="64" t="s">
        <v>31</v>
      </c>
      <c r="C62" s="48" t="s">
        <v>174</v>
      </c>
      <c r="D62" s="61">
        <v>0.10034596746200031</v>
      </c>
      <c r="E62" s="61">
        <v>9.4501782655988173E-2</v>
      </c>
    </row>
    <row r="63" spans="2:10" x14ac:dyDescent="0.35">
      <c r="B63" s="64">
        <v>26</v>
      </c>
      <c r="C63" s="48" t="s">
        <v>175</v>
      </c>
      <c r="D63" s="138">
        <v>0.03</v>
      </c>
      <c r="E63" s="128">
        <v>0</v>
      </c>
    </row>
    <row r="64" spans="2:10" x14ac:dyDescent="0.35">
      <c r="B64" s="64" t="s">
        <v>276</v>
      </c>
      <c r="C64" s="48" t="s">
        <v>176</v>
      </c>
      <c r="D64" s="139">
        <v>0</v>
      </c>
      <c r="E64" s="129">
        <v>0</v>
      </c>
    </row>
    <row r="65" spans="2:5" x14ac:dyDescent="0.35">
      <c r="B65" s="64" t="s">
        <v>277</v>
      </c>
      <c r="C65" s="10" t="s">
        <v>177</v>
      </c>
      <c r="D65" s="139">
        <v>0</v>
      </c>
      <c r="E65" s="129">
        <v>0</v>
      </c>
    </row>
    <row r="66" spans="2:5" x14ac:dyDescent="0.35">
      <c r="B66" s="64">
        <v>27</v>
      </c>
      <c r="C66" s="48" t="s">
        <v>178</v>
      </c>
      <c r="D66" s="139">
        <v>0</v>
      </c>
      <c r="E66" s="129">
        <v>0</v>
      </c>
    </row>
    <row r="67" spans="2:5" x14ac:dyDescent="0.35">
      <c r="B67" s="76" t="s">
        <v>278</v>
      </c>
      <c r="C67" s="118" t="s">
        <v>179</v>
      </c>
      <c r="D67" s="123">
        <v>0.03</v>
      </c>
      <c r="E67" s="123">
        <v>0</v>
      </c>
    </row>
    <row r="68" spans="2:5" x14ac:dyDescent="0.35">
      <c r="B68" s="393" t="s">
        <v>180</v>
      </c>
      <c r="C68" s="393"/>
      <c r="D68" s="393"/>
      <c r="E68" s="393"/>
    </row>
    <row r="69" spans="2:5" ht="15" thickBot="1" x14ac:dyDescent="0.4">
      <c r="B69" s="74" t="s">
        <v>279</v>
      </c>
      <c r="C69" s="130" t="s">
        <v>181</v>
      </c>
      <c r="D69" s="131"/>
      <c r="E69" s="131"/>
    </row>
    <row r="70" spans="2:5" ht="36.65" customHeight="1" x14ac:dyDescent="0.35">
      <c r="B70" s="378" t="s">
        <v>405</v>
      </c>
      <c r="C70" s="378"/>
      <c r="D70" s="378"/>
      <c r="E70" s="378"/>
    </row>
    <row r="71" spans="2:5" x14ac:dyDescent="0.35">
      <c r="C71" s="48"/>
    </row>
    <row r="72" spans="2:5" x14ac:dyDescent="0.35">
      <c r="C72" s="48"/>
    </row>
    <row r="73" spans="2:5" x14ac:dyDescent="0.35">
      <c r="C73" s="48"/>
    </row>
  </sheetData>
  <sheetProtection algorithmName="SHA-512" hashValue="KrL+mVVP6kSxH/AELRY6bhrQmjx3KvKsk1XWefsriYXok0eQfZysxbphUdn66ry+P9/HOrBPAuPB+WYEJcowUA==" saltValue="lMma0K8aej0Iaf6/UkNFjQ==" spinCount="100000" sheet="1" objects="1" scenarios="1"/>
  <mergeCells count="14">
    <mergeCell ref="B11:E11"/>
    <mergeCell ref="B19:E19"/>
    <mergeCell ref="B31:E31"/>
    <mergeCell ref="B70:E70"/>
    <mergeCell ref="B39:E39"/>
    <mergeCell ref="B44:E44"/>
    <mergeCell ref="B56:E56"/>
    <mergeCell ref="B59:E59"/>
    <mergeCell ref="B68:E68"/>
    <mergeCell ref="B7:E7"/>
    <mergeCell ref="C8:E8"/>
    <mergeCell ref="B6:E6"/>
    <mergeCell ref="D9:E9"/>
    <mergeCell ref="C9:C10"/>
  </mergeCells>
  <hyperlinks>
    <hyperlink ref="B2" location="Tartalom!A1" display="Back to contents page" xr:uid="{85CA80C4-9A35-4849-8314-DC5F00D44B4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6B213-EA8B-4931-A975-9192C965C4CE}">
  <sheetPr>
    <tabColor rgb="FF92D050"/>
  </sheetPr>
  <dimension ref="B1:D21"/>
  <sheetViews>
    <sheetView showGridLines="0" zoomScale="85" zoomScaleNormal="85" workbookViewId="0">
      <selection activeCell="C9" sqref="C9"/>
    </sheetView>
  </sheetViews>
  <sheetFormatPr defaultRowHeight="14.5" x14ac:dyDescent="0.35"/>
  <cols>
    <col min="1" max="2" width="4.453125" customWidth="1"/>
    <col min="3" max="3" width="80.6328125" customWidth="1"/>
    <col min="4" max="4" width="23" customWidth="1"/>
  </cols>
  <sheetData>
    <row r="1" spans="2:4" ht="12.75" customHeight="1" x14ac:dyDescent="0.35"/>
    <row r="2" spans="2:4" x14ac:dyDescent="0.35">
      <c r="B2" s="82" t="s">
        <v>0</v>
      </c>
      <c r="C2" s="183"/>
    </row>
    <row r="3" spans="2:4" x14ac:dyDescent="0.35">
      <c r="B3" s="1"/>
      <c r="C3" s="1"/>
    </row>
    <row r="4" spans="2:4" ht="15.5" x14ac:dyDescent="0.35">
      <c r="B4" s="151" t="s">
        <v>736</v>
      </c>
      <c r="C4" s="2"/>
    </row>
    <row r="5" spans="2:4" ht="2.15" customHeight="1" x14ac:dyDescent="0.35">
      <c r="B5" s="1"/>
      <c r="C5" s="1"/>
    </row>
    <row r="6" spans="2:4" ht="2.15" customHeight="1" x14ac:dyDescent="0.35">
      <c r="B6" s="354"/>
      <c r="C6" s="354"/>
    </row>
    <row r="7" spans="2:4" ht="2.15" customHeight="1" x14ac:dyDescent="0.35">
      <c r="B7" s="152"/>
      <c r="C7" s="153"/>
    </row>
    <row r="8" spans="2:4" ht="15" thickBot="1" x14ac:dyDescent="0.4">
      <c r="B8" s="28"/>
      <c r="C8" s="383">
        <f>Tartalom!B3</f>
        <v>44742</v>
      </c>
      <c r="D8" s="383"/>
    </row>
    <row r="9" spans="2:4" ht="33" customHeight="1" thickBot="1" x14ac:dyDescent="0.4">
      <c r="B9" s="362"/>
      <c r="C9" s="363" t="s">
        <v>119</v>
      </c>
      <c r="D9" s="209" t="s">
        <v>122</v>
      </c>
    </row>
    <row r="10" spans="2:4" ht="25.5" customHeight="1" x14ac:dyDescent="0.35">
      <c r="B10" s="73" t="s">
        <v>514</v>
      </c>
      <c r="C10" s="364" t="s">
        <v>737</v>
      </c>
      <c r="D10" s="365">
        <v>30668039.088519998</v>
      </c>
    </row>
    <row r="11" spans="2:4" x14ac:dyDescent="0.35">
      <c r="B11" s="73" t="s">
        <v>516</v>
      </c>
      <c r="C11" s="366" t="s">
        <v>738</v>
      </c>
      <c r="D11" s="353">
        <v>190972.52661999999</v>
      </c>
    </row>
    <row r="12" spans="2:4" x14ac:dyDescent="0.35">
      <c r="B12" s="73" t="s">
        <v>739</v>
      </c>
      <c r="C12" s="366" t="s">
        <v>740</v>
      </c>
      <c r="D12" s="353">
        <v>30477066.561899997</v>
      </c>
    </row>
    <row r="13" spans="2:4" x14ac:dyDescent="0.35">
      <c r="B13" s="73" t="s">
        <v>534</v>
      </c>
      <c r="C13" s="367" t="s">
        <v>741</v>
      </c>
      <c r="D13" s="353">
        <v>82987.895409999997</v>
      </c>
    </row>
    <row r="14" spans="2:4" x14ac:dyDescent="0.35">
      <c r="B14" s="73" t="s">
        <v>742</v>
      </c>
      <c r="C14" s="367" t="s">
        <v>743</v>
      </c>
      <c r="D14" s="353">
        <v>9123510.8301710002</v>
      </c>
    </row>
    <row r="15" spans="2:4" ht="20" x14ac:dyDescent="0.35">
      <c r="B15" s="73" t="s">
        <v>744</v>
      </c>
      <c r="C15" s="186" t="s">
        <v>745</v>
      </c>
      <c r="D15" s="353">
        <v>364283.61268899997</v>
      </c>
    </row>
    <row r="16" spans="2:4" x14ac:dyDescent="0.35">
      <c r="B16" s="73" t="s">
        <v>746</v>
      </c>
      <c r="C16" s="367" t="s">
        <v>747</v>
      </c>
      <c r="D16" s="353">
        <v>984962.17227900005</v>
      </c>
    </row>
    <row r="17" spans="2:4" x14ac:dyDescent="0.35">
      <c r="B17" s="73" t="s">
        <v>748</v>
      </c>
      <c r="C17" s="367" t="s">
        <v>749</v>
      </c>
      <c r="D17" s="353">
        <v>6189152.2433470003</v>
      </c>
    </row>
    <row r="18" spans="2:4" x14ac:dyDescent="0.35">
      <c r="B18" s="73" t="s">
        <v>750</v>
      </c>
      <c r="C18" s="367" t="s">
        <v>751</v>
      </c>
      <c r="D18" s="353">
        <v>5573695.0014660005</v>
      </c>
    </row>
    <row r="19" spans="2:4" x14ac:dyDescent="0.35">
      <c r="B19" s="73" t="s">
        <v>752</v>
      </c>
      <c r="C19" s="367" t="s">
        <v>753</v>
      </c>
      <c r="D19" s="353">
        <v>5948799.8965339996</v>
      </c>
    </row>
    <row r="20" spans="2:4" x14ac:dyDescent="0.35">
      <c r="B20" s="73" t="s">
        <v>754</v>
      </c>
      <c r="C20" s="367" t="s">
        <v>423</v>
      </c>
      <c r="D20" s="353">
        <v>405004.01482899999</v>
      </c>
    </row>
    <row r="21" spans="2:4" ht="15" thickBot="1" x14ac:dyDescent="0.4">
      <c r="B21" s="74" t="s">
        <v>755</v>
      </c>
      <c r="C21" s="368" t="s">
        <v>756</v>
      </c>
      <c r="D21" s="369">
        <v>1804670.895175</v>
      </c>
    </row>
  </sheetData>
  <sheetProtection algorithmName="SHA-512" hashValue="xMIPpi/CXlBgXIDHaZyBo2WifaUycWRQQQPj4vjgChNYVBHjUbBLctq20uSGDAM6tv8+MAw1ke5d6TsLLzNNVA==" saltValue="ERj9sg8pAdgYfIFU95Oy/g==" spinCount="100000" sheet="1" objects="1" scenarios="1"/>
  <mergeCells count="1">
    <mergeCell ref="C8:D8"/>
  </mergeCells>
  <hyperlinks>
    <hyperlink ref="B2" location="Tartalom!A1" display="Back to contents page" xr:uid="{42A568A0-AC54-4BAA-9DC4-A544B2C961B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EA94-79DF-4FAD-90DF-1303AD12FFB9}">
  <sheetPr>
    <tabColor rgb="FF92D050"/>
  </sheetPr>
  <dimension ref="B1:AG47"/>
  <sheetViews>
    <sheetView showGridLines="0" topLeftCell="A34" workbookViewId="0">
      <selection activeCell="C47" sqref="C47"/>
    </sheetView>
  </sheetViews>
  <sheetFormatPr defaultRowHeight="14.5" x14ac:dyDescent="0.35"/>
  <cols>
    <col min="1" max="1" width="4.453125" customWidth="1"/>
    <col min="2" max="2" width="7" customWidth="1"/>
    <col min="3" max="3" width="58.453125" customWidth="1"/>
    <col min="4" max="4" width="8.81640625" bestFit="1" customWidth="1"/>
    <col min="15" max="15" width="9.54296875" bestFit="1" customWidth="1"/>
  </cols>
  <sheetData>
    <row r="1" spans="2:33" ht="12.75" customHeight="1" x14ac:dyDescent="0.35"/>
    <row r="2" spans="2:33" x14ac:dyDescent="0.35">
      <c r="B2" s="82" t="s">
        <v>0</v>
      </c>
      <c r="C2" s="150"/>
      <c r="D2" s="150"/>
    </row>
    <row r="3" spans="2:33" x14ac:dyDescent="0.35">
      <c r="B3" s="1"/>
      <c r="C3" s="1"/>
      <c r="D3" s="1"/>
    </row>
    <row r="4" spans="2:33" ht="15.5" x14ac:dyDescent="0.35">
      <c r="B4" s="151" t="s">
        <v>182</v>
      </c>
      <c r="C4" s="2"/>
      <c r="D4" s="2"/>
    </row>
    <row r="5" spans="2:33" x14ac:dyDescent="0.35">
      <c r="B5" s="1"/>
      <c r="C5" s="1"/>
      <c r="D5" s="1"/>
    </row>
    <row r="6" spans="2:33" ht="153.75" customHeight="1" x14ac:dyDescent="0.35">
      <c r="B6" s="395" t="s">
        <v>407</v>
      </c>
      <c r="C6" s="396"/>
      <c r="D6" s="396"/>
      <c r="E6" s="396"/>
      <c r="F6" s="396"/>
      <c r="G6" s="396"/>
      <c r="H6" s="396"/>
      <c r="I6" s="396"/>
      <c r="J6" s="396"/>
      <c r="K6" s="396"/>
      <c r="M6" s="397"/>
      <c r="N6" s="396"/>
      <c r="O6" s="396"/>
      <c r="P6" s="396"/>
      <c r="Q6" s="396"/>
      <c r="R6" s="396"/>
      <c r="S6" s="396"/>
      <c r="T6" s="396"/>
      <c r="U6" s="396"/>
      <c r="V6" s="396"/>
      <c r="X6" s="395"/>
      <c r="Y6" s="396"/>
      <c r="Z6" s="396"/>
      <c r="AA6" s="396"/>
      <c r="AB6" s="396"/>
      <c r="AC6" s="396"/>
      <c r="AD6" s="396"/>
      <c r="AE6" s="396"/>
      <c r="AF6" s="396"/>
      <c r="AG6" s="396"/>
    </row>
    <row r="7" spans="2:33" x14ac:dyDescent="0.35">
      <c r="B7" s="152"/>
      <c r="C7" s="153"/>
      <c r="D7" s="153"/>
    </row>
    <row r="8" spans="2:33" ht="15" thickBot="1" x14ac:dyDescent="0.4">
      <c r="B8" s="28"/>
    </row>
    <row r="9" spans="2:33" ht="32.25" customHeight="1" thickBot="1" x14ac:dyDescent="0.4">
      <c r="B9" s="63"/>
      <c r="C9" s="149" t="s">
        <v>2</v>
      </c>
      <c r="D9" s="398" t="s">
        <v>183</v>
      </c>
      <c r="E9" s="398"/>
      <c r="F9" s="398"/>
      <c r="G9" s="398"/>
      <c r="H9" s="399" t="s">
        <v>184</v>
      </c>
      <c r="I9" s="399"/>
      <c r="J9" s="399"/>
      <c r="K9" s="399"/>
    </row>
    <row r="10" spans="2:33" ht="24" customHeight="1" x14ac:dyDescent="0.35">
      <c r="B10" s="154" t="s">
        <v>185</v>
      </c>
      <c r="C10" s="155" t="s">
        <v>186</v>
      </c>
      <c r="D10" s="156">
        <v>44742</v>
      </c>
      <c r="E10" s="156">
        <v>44651</v>
      </c>
      <c r="F10" s="156">
        <v>44561</v>
      </c>
      <c r="G10" s="156">
        <v>44469</v>
      </c>
      <c r="H10" s="156">
        <v>44742</v>
      </c>
      <c r="I10" s="156">
        <v>44651</v>
      </c>
      <c r="J10" s="156">
        <v>44561</v>
      </c>
      <c r="K10" s="156">
        <v>44469</v>
      </c>
    </row>
    <row r="11" spans="2:33" x14ac:dyDescent="0.35">
      <c r="B11" s="157" t="s">
        <v>187</v>
      </c>
      <c r="C11" s="158" t="s">
        <v>188</v>
      </c>
      <c r="D11" s="76">
        <v>12</v>
      </c>
      <c r="E11" s="76">
        <v>12</v>
      </c>
      <c r="F11" s="76">
        <v>12</v>
      </c>
      <c r="G11" s="76">
        <v>12</v>
      </c>
      <c r="H11" s="76">
        <v>12</v>
      </c>
      <c r="I11" s="76">
        <v>12</v>
      </c>
      <c r="J11" s="76">
        <v>12</v>
      </c>
      <c r="K11" s="76">
        <v>12</v>
      </c>
      <c r="N11" s="122"/>
      <c r="O11" s="122"/>
    </row>
    <row r="12" spans="2:33" ht="15" customHeight="1" x14ac:dyDescent="0.35">
      <c r="B12" s="394" t="s">
        <v>189</v>
      </c>
      <c r="C12" s="394"/>
      <c r="D12" s="394"/>
      <c r="E12" s="394"/>
      <c r="F12" s="394"/>
      <c r="G12" s="394"/>
      <c r="H12" s="394"/>
      <c r="I12" s="394"/>
      <c r="J12" s="394"/>
      <c r="K12" s="394"/>
      <c r="L12" s="159"/>
      <c r="N12" s="122"/>
      <c r="O12" s="122"/>
    </row>
    <row r="13" spans="2:33" ht="27.75" customHeight="1" x14ac:dyDescent="0.35">
      <c r="B13" s="157">
        <v>1</v>
      </c>
      <c r="C13" s="160" t="s">
        <v>190</v>
      </c>
      <c r="D13" s="78"/>
      <c r="E13" s="78"/>
      <c r="F13" s="78"/>
      <c r="G13" s="78"/>
      <c r="H13" s="161">
        <v>5033995.8907103818</v>
      </c>
      <c r="I13" s="161">
        <v>4950564.4923166577</v>
      </c>
      <c r="J13" s="161">
        <v>5082471.5241893139</v>
      </c>
      <c r="K13" s="161">
        <v>5156839.2532856837</v>
      </c>
      <c r="N13" s="122"/>
      <c r="O13" s="122"/>
    </row>
    <row r="14" spans="2:33" ht="25.5" customHeight="1" x14ac:dyDescent="0.35">
      <c r="B14" s="394" t="s">
        <v>191</v>
      </c>
      <c r="C14" s="394"/>
      <c r="D14" s="394"/>
      <c r="E14" s="394"/>
      <c r="F14" s="394"/>
      <c r="G14" s="394"/>
      <c r="H14" s="394"/>
      <c r="I14" s="394"/>
      <c r="J14" s="394"/>
      <c r="K14" s="394"/>
      <c r="L14" s="159"/>
    </row>
    <row r="15" spans="2:33" x14ac:dyDescent="0.35">
      <c r="B15" s="162">
        <v>2</v>
      </c>
      <c r="C15" s="163" t="s">
        <v>192</v>
      </c>
      <c r="D15" s="164">
        <v>14278603.759080825</v>
      </c>
      <c r="E15" s="164">
        <v>13560729.705459738</v>
      </c>
      <c r="F15" s="164">
        <v>13128067.320294792</v>
      </c>
      <c r="G15" s="164">
        <v>12756450.364390472</v>
      </c>
      <c r="H15" s="164">
        <v>910666.18611148035</v>
      </c>
      <c r="I15" s="164">
        <v>859558.51059736602</v>
      </c>
      <c r="J15" s="164">
        <v>836793.17943317431</v>
      </c>
      <c r="K15" s="164">
        <v>821132.74792663835</v>
      </c>
    </row>
    <row r="16" spans="2:33" x14ac:dyDescent="0.35">
      <c r="B16" s="165">
        <v>3</v>
      </c>
      <c r="C16" s="166" t="s">
        <v>193</v>
      </c>
      <c r="D16" s="167">
        <v>9589434.1156304348</v>
      </c>
      <c r="E16" s="167">
        <v>9119617.4136693384</v>
      </c>
      <c r="F16" s="167">
        <v>8746493.9442546461</v>
      </c>
      <c r="G16" s="167">
        <v>8498229.9397742171</v>
      </c>
      <c r="H16" s="167">
        <v>479471.70578152157</v>
      </c>
      <c r="I16" s="167">
        <v>455980.87068346684</v>
      </c>
      <c r="J16" s="167">
        <v>437324.69721273211</v>
      </c>
      <c r="K16" s="167">
        <v>424911.49698871066</v>
      </c>
    </row>
    <row r="17" spans="2:11" x14ac:dyDescent="0.35">
      <c r="B17" s="162">
        <v>4</v>
      </c>
      <c r="C17" s="168" t="s">
        <v>194</v>
      </c>
      <c r="D17" s="164">
        <v>3384531.410857351</v>
      </c>
      <c r="E17" s="164">
        <v>3201561.2545818631</v>
      </c>
      <c r="F17" s="164">
        <v>3108047.7934137173</v>
      </c>
      <c r="G17" s="164">
        <v>2949141.2752684043</v>
      </c>
      <c r="H17" s="164">
        <v>414078.40066747461</v>
      </c>
      <c r="I17" s="164">
        <v>387763.8116769917</v>
      </c>
      <c r="J17" s="164">
        <v>372687.49814914487</v>
      </c>
      <c r="K17" s="164">
        <v>353207.75612282706</v>
      </c>
    </row>
    <row r="18" spans="2:11" x14ac:dyDescent="0.35">
      <c r="B18" s="162">
        <v>5</v>
      </c>
      <c r="C18" s="163" t="s">
        <v>195</v>
      </c>
      <c r="D18" s="164">
        <v>6836538.5059213759</v>
      </c>
      <c r="E18" s="164">
        <v>6244442.8541688835</v>
      </c>
      <c r="F18" s="164">
        <v>5835024.6962707527</v>
      </c>
      <c r="G18" s="164">
        <v>5439953.9063075092</v>
      </c>
      <c r="H18" s="164">
        <v>3385589.8198202155</v>
      </c>
      <c r="I18" s="164">
        <v>3071941.8763508727</v>
      </c>
      <c r="J18" s="164">
        <v>2826775.7897922681</v>
      </c>
      <c r="K18" s="164">
        <v>2589544.7188873664</v>
      </c>
    </row>
    <row r="19" spans="2:11" x14ac:dyDescent="0.35">
      <c r="B19" s="162">
        <v>6</v>
      </c>
      <c r="C19" s="169" t="s">
        <v>196</v>
      </c>
      <c r="D19" s="164">
        <v>198317.01493716662</v>
      </c>
      <c r="E19" s="164">
        <v>183888.24675287787</v>
      </c>
      <c r="F19" s="164">
        <v>188756.82685264674</v>
      </c>
      <c r="G19" s="164">
        <v>196554.82139042555</v>
      </c>
      <c r="H19" s="164">
        <v>50069.367184944007</v>
      </c>
      <c r="I19" s="164">
        <v>46507.209537477029</v>
      </c>
      <c r="J19" s="164">
        <v>49011.798385494425</v>
      </c>
      <c r="K19" s="164">
        <v>50506.88919370441</v>
      </c>
    </row>
    <row r="20" spans="2:11" x14ac:dyDescent="0.35">
      <c r="B20" s="162">
        <v>7</v>
      </c>
      <c r="C20" s="168" t="s">
        <v>197</v>
      </c>
      <c r="D20" s="164">
        <v>6636426.3040134935</v>
      </c>
      <c r="E20" s="164">
        <v>6058352.4278212087</v>
      </c>
      <c r="F20" s="164">
        <v>5644392.1726253508</v>
      </c>
      <c r="G20" s="164">
        <v>5241318.3074214747</v>
      </c>
      <c r="H20" s="164">
        <v>3333725.2656645547</v>
      </c>
      <c r="I20" s="164">
        <v>3023232.4872185998</v>
      </c>
      <c r="J20" s="164">
        <v>2775888.2946140193</v>
      </c>
      <c r="K20" s="164">
        <v>2536957.0521980533</v>
      </c>
    </row>
    <row r="21" spans="2:11" x14ac:dyDescent="0.35">
      <c r="B21" s="162">
        <v>8</v>
      </c>
      <c r="C21" s="168" t="s">
        <v>198</v>
      </c>
      <c r="D21" s="164">
        <v>1795.1869707166668</v>
      </c>
      <c r="E21" s="164">
        <v>2202.1795947958335</v>
      </c>
      <c r="F21" s="164">
        <v>1875.6967927541666</v>
      </c>
      <c r="G21" s="164">
        <v>2080.7774956083335</v>
      </c>
      <c r="H21" s="164">
        <v>1795.1869707166668</v>
      </c>
      <c r="I21" s="164">
        <v>2202.1795947958335</v>
      </c>
      <c r="J21" s="164">
        <v>1875.6967927541666</v>
      </c>
      <c r="K21" s="164">
        <v>2080.7774956083335</v>
      </c>
    </row>
    <row r="22" spans="2:11" x14ac:dyDescent="0.35">
      <c r="B22" s="162">
        <v>9</v>
      </c>
      <c r="C22" s="168" t="s">
        <v>199</v>
      </c>
      <c r="D22" s="170"/>
      <c r="E22" s="170"/>
      <c r="F22" s="170"/>
      <c r="G22" s="170"/>
      <c r="H22" s="164">
        <v>0</v>
      </c>
      <c r="I22" s="164">
        <v>0</v>
      </c>
      <c r="J22" s="164">
        <v>0</v>
      </c>
      <c r="K22" s="164">
        <v>0</v>
      </c>
    </row>
    <row r="23" spans="2:11" ht="21.75" customHeight="1" x14ac:dyDescent="0.35">
      <c r="B23" s="162">
        <v>10</v>
      </c>
      <c r="C23" s="163" t="s">
        <v>200</v>
      </c>
      <c r="D23" s="164">
        <v>2908993.007896293</v>
      </c>
      <c r="E23" s="164">
        <v>2806357.1170403995</v>
      </c>
      <c r="F23" s="164">
        <v>2721708.2481480348</v>
      </c>
      <c r="G23" s="164">
        <v>2611929.0259512332</v>
      </c>
      <c r="H23" s="164">
        <v>476949.07024917263</v>
      </c>
      <c r="I23" s="164">
        <v>453200.76292794681</v>
      </c>
      <c r="J23" s="164">
        <v>425935.91038269497</v>
      </c>
      <c r="K23" s="164">
        <v>407972.47567589412</v>
      </c>
    </row>
    <row r="24" spans="2:11" ht="21.5" x14ac:dyDescent="0.35">
      <c r="B24" s="162">
        <v>11</v>
      </c>
      <c r="C24" s="169" t="s">
        <v>201</v>
      </c>
      <c r="D24" s="164">
        <v>94209.110734132541</v>
      </c>
      <c r="E24" s="164">
        <v>83782.310965230325</v>
      </c>
      <c r="F24" s="164">
        <v>66221.134967052029</v>
      </c>
      <c r="G24" s="164">
        <v>62483.239546755074</v>
      </c>
      <c r="H24" s="164">
        <v>94209.110734132541</v>
      </c>
      <c r="I24" s="164">
        <v>83782.310965230325</v>
      </c>
      <c r="J24" s="164">
        <v>66221.134967052029</v>
      </c>
      <c r="K24" s="164">
        <v>62483.239546755074</v>
      </c>
    </row>
    <row r="25" spans="2:11" x14ac:dyDescent="0.35">
      <c r="B25" s="162">
        <v>12</v>
      </c>
      <c r="C25" s="169" t="s">
        <v>202</v>
      </c>
      <c r="D25" s="164">
        <v>0</v>
      </c>
      <c r="E25" s="164">
        <v>0</v>
      </c>
      <c r="F25" s="164">
        <v>0</v>
      </c>
      <c r="G25" s="164">
        <v>0</v>
      </c>
      <c r="H25" s="164">
        <v>0</v>
      </c>
      <c r="I25" s="164">
        <v>0</v>
      </c>
      <c r="J25" s="164">
        <v>0</v>
      </c>
      <c r="K25" s="164">
        <v>0</v>
      </c>
    </row>
    <row r="26" spans="2:11" x14ac:dyDescent="0.35">
      <c r="B26" s="162">
        <v>13</v>
      </c>
      <c r="C26" s="171" t="s">
        <v>203</v>
      </c>
      <c r="D26" s="164">
        <v>2814783.8971621599</v>
      </c>
      <c r="E26" s="164">
        <v>2722574.8060751692</v>
      </c>
      <c r="F26" s="164">
        <v>2655487.1131809833</v>
      </c>
      <c r="G26" s="164">
        <v>2549445.7864044788</v>
      </c>
      <c r="H26" s="164">
        <v>382739.95951504004</v>
      </c>
      <c r="I26" s="164">
        <v>369418.45196271641</v>
      </c>
      <c r="J26" s="164">
        <v>359714.77541564294</v>
      </c>
      <c r="K26" s="164">
        <v>345489.23612913914</v>
      </c>
    </row>
    <row r="27" spans="2:11" x14ac:dyDescent="0.35">
      <c r="B27" s="162">
        <v>14</v>
      </c>
      <c r="C27" s="163" t="s">
        <v>204</v>
      </c>
      <c r="D27" s="164">
        <v>221474.66583732193</v>
      </c>
      <c r="E27" s="164">
        <v>206604.38622624593</v>
      </c>
      <c r="F27" s="164">
        <v>189146.59782063647</v>
      </c>
      <c r="G27" s="164">
        <v>189666.78726285091</v>
      </c>
      <c r="H27" s="164">
        <v>170656.23276941167</v>
      </c>
      <c r="I27" s="164">
        <v>162005.73710013265</v>
      </c>
      <c r="J27" s="164">
        <v>145772.99653391817</v>
      </c>
      <c r="K27" s="164">
        <v>143942.31819474339</v>
      </c>
    </row>
    <row r="28" spans="2:11" x14ac:dyDescent="0.35">
      <c r="B28" s="162">
        <v>15</v>
      </c>
      <c r="C28" s="163" t="s">
        <v>205</v>
      </c>
      <c r="D28" s="164">
        <v>2280903.9603881626</v>
      </c>
      <c r="E28" s="164">
        <v>2151489.3701951001</v>
      </c>
      <c r="F28" s="164">
        <v>2035859.7131998145</v>
      </c>
      <c r="G28" s="164">
        <v>1946167.9836193025</v>
      </c>
      <c r="H28" s="164">
        <v>55974.0713160206</v>
      </c>
      <c r="I28" s="164">
        <v>50524.099318750203</v>
      </c>
      <c r="J28" s="164">
        <v>46722.901190090917</v>
      </c>
      <c r="K28" s="164">
        <v>44200.327781376829</v>
      </c>
    </row>
    <row r="29" spans="2:11" x14ac:dyDescent="0.35">
      <c r="B29" s="157">
        <v>16</v>
      </c>
      <c r="C29" s="172" t="s">
        <v>206</v>
      </c>
      <c r="D29" s="80"/>
      <c r="E29" s="80"/>
      <c r="F29" s="80"/>
      <c r="G29" s="80"/>
      <c r="H29" s="79">
        <v>4999835.3802663004</v>
      </c>
      <c r="I29" s="161">
        <v>4597230.9862950677</v>
      </c>
      <c r="J29" s="161">
        <v>4282000.7773321457</v>
      </c>
      <c r="K29" s="161">
        <v>4006792.5884660189</v>
      </c>
    </row>
    <row r="30" spans="2:11" ht="20.25" customHeight="1" x14ac:dyDescent="0.35">
      <c r="B30" s="394" t="s">
        <v>207</v>
      </c>
      <c r="C30" s="394"/>
      <c r="D30" s="394"/>
      <c r="E30" s="394"/>
      <c r="F30" s="394"/>
      <c r="G30" s="394"/>
      <c r="H30" s="394"/>
      <c r="I30" s="394"/>
      <c r="J30" s="394"/>
      <c r="K30" s="394"/>
    </row>
    <row r="31" spans="2:11" x14ac:dyDescent="0.35">
      <c r="B31" s="162">
        <v>17</v>
      </c>
      <c r="C31" s="163" t="s">
        <v>208</v>
      </c>
      <c r="D31" s="164">
        <v>47924.550415992409</v>
      </c>
      <c r="E31" s="164">
        <v>63484.316838854247</v>
      </c>
      <c r="F31" s="164">
        <v>66337.505818449237</v>
      </c>
      <c r="G31" s="164">
        <v>80945.363442728398</v>
      </c>
      <c r="H31" s="164">
        <v>2071.1430999999998</v>
      </c>
      <c r="I31" s="164">
        <v>2071.1430999999998</v>
      </c>
      <c r="J31" s="164">
        <v>605.55660508833341</v>
      </c>
      <c r="K31" s="164">
        <v>605.55660508833341</v>
      </c>
    </row>
    <row r="32" spans="2:11" x14ac:dyDescent="0.35">
      <c r="B32" s="162">
        <v>18</v>
      </c>
      <c r="C32" s="163" t="s">
        <v>209</v>
      </c>
      <c r="D32" s="164">
        <v>2490876.442834904</v>
      </c>
      <c r="E32" s="164">
        <v>2252082.5761231952</v>
      </c>
      <c r="F32" s="164">
        <v>1925292.159802499</v>
      </c>
      <c r="G32" s="164">
        <v>1628223.9006447047</v>
      </c>
      <c r="H32" s="164">
        <v>2244940.7150275488</v>
      </c>
      <c r="I32" s="164">
        <v>2016447.8339266831</v>
      </c>
      <c r="J32" s="164">
        <v>1698537.6605332522</v>
      </c>
      <c r="K32" s="164">
        <v>1415655.6777120614</v>
      </c>
    </row>
    <row r="33" spans="2:11" x14ac:dyDescent="0.35">
      <c r="B33" s="162">
        <v>19</v>
      </c>
      <c r="C33" s="173" t="s">
        <v>210</v>
      </c>
      <c r="D33" s="164">
        <v>286621.37943949242</v>
      </c>
      <c r="E33" s="164">
        <v>175887.10425097751</v>
      </c>
      <c r="F33" s="164">
        <v>142621.33301395178</v>
      </c>
      <c r="G33" s="164">
        <v>136406.24107155422</v>
      </c>
      <c r="H33" s="164">
        <v>282705.22525994171</v>
      </c>
      <c r="I33" s="164">
        <v>172027.27606686574</v>
      </c>
      <c r="J33" s="164">
        <v>138732.55341064811</v>
      </c>
      <c r="K33" s="164">
        <v>132464.17889997869</v>
      </c>
    </row>
    <row r="34" spans="2:11" ht="30" x14ac:dyDescent="0.35">
      <c r="B34" s="162" t="s">
        <v>132</v>
      </c>
      <c r="C34" s="163" t="s">
        <v>211</v>
      </c>
      <c r="D34" s="170"/>
      <c r="E34" s="170"/>
      <c r="F34" s="170"/>
      <c r="G34" s="170"/>
      <c r="H34" s="164">
        <v>0</v>
      </c>
      <c r="I34" s="164">
        <v>0</v>
      </c>
      <c r="J34" s="164">
        <v>0</v>
      </c>
      <c r="K34" s="164">
        <v>0</v>
      </c>
    </row>
    <row r="35" spans="2:11" x14ac:dyDescent="0.35">
      <c r="B35" s="162" t="s">
        <v>133</v>
      </c>
      <c r="C35" s="163" t="s">
        <v>212</v>
      </c>
      <c r="D35" s="170"/>
      <c r="E35" s="170"/>
      <c r="F35" s="170"/>
      <c r="G35" s="170"/>
      <c r="H35" s="164">
        <v>0</v>
      </c>
      <c r="I35" s="164">
        <v>0</v>
      </c>
      <c r="J35" s="164">
        <v>0</v>
      </c>
      <c r="K35" s="164">
        <v>0</v>
      </c>
    </row>
    <row r="36" spans="2:11" x14ac:dyDescent="0.35">
      <c r="B36" s="162">
        <v>20</v>
      </c>
      <c r="C36" s="174" t="s">
        <v>213</v>
      </c>
      <c r="D36" s="182">
        <v>2825422.3726903889</v>
      </c>
      <c r="E36" s="164">
        <v>2491453.9972130274</v>
      </c>
      <c r="F36" s="164">
        <v>2134250.9986349</v>
      </c>
      <c r="G36" s="164">
        <v>1845575.5051589878</v>
      </c>
      <c r="H36" s="182">
        <v>2529717.0833874908</v>
      </c>
      <c r="I36" s="164">
        <v>2190546.2530935486</v>
      </c>
      <c r="J36" s="164">
        <v>1837875.7705489891</v>
      </c>
      <c r="K36" s="164">
        <v>1548725.4132171285</v>
      </c>
    </row>
    <row r="37" spans="2:11" x14ac:dyDescent="0.35">
      <c r="B37" s="162" t="s">
        <v>214</v>
      </c>
      <c r="C37" s="148" t="s">
        <v>215</v>
      </c>
      <c r="D37" s="164">
        <v>0</v>
      </c>
      <c r="E37" s="164">
        <v>0</v>
      </c>
      <c r="F37" s="164">
        <v>0</v>
      </c>
      <c r="G37" s="164">
        <v>0</v>
      </c>
      <c r="H37" s="164">
        <v>0</v>
      </c>
      <c r="I37" s="164">
        <v>0</v>
      </c>
      <c r="J37" s="164">
        <v>0</v>
      </c>
      <c r="K37" s="164">
        <v>0</v>
      </c>
    </row>
    <row r="38" spans="2:11" x14ac:dyDescent="0.35">
      <c r="B38" s="162" t="s">
        <v>216</v>
      </c>
      <c r="C38" s="148" t="s">
        <v>217</v>
      </c>
      <c r="D38" s="164">
        <v>0</v>
      </c>
      <c r="E38" s="164">
        <v>0</v>
      </c>
      <c r="F38" s="164">
        <v>0</v>
      </c>
      <c r="G38" s="164">
        <v>0</v>
      </c>
      <c r="H38" s="164">
        <v>0</v>
      </c>
      <c r="I38" s="164">
        <v>0</v>
      </c>
      <c r="J38" s="164">
        <v>0</v>
      </c>
      <c r="K38" s="164">
        <v>0</v>
      </c>
    </row>
    <row r="39" spans="2:11" x14ac:dyDescent="0.35">
      <c r="B39" s="157" t="s">
        <v>218</v>
      </c>
      <c r="C39" s="175" t="s">
        <v>219</v>
      </c>
      <c r="D39" s="161">
        <v>2825422.3726903889</v>
      </c>
      <c r="E39" s="161">
        <v>2491453.9972130288</v>
      </c>
      <c r="F39" s="161">
        <v>2134250.9986349018</v>
      </c>
      <c r="G39" s="161">
        <v>1845575.5051589904</v>
      </c>
      <c r="H39" s="161">
        <v>2529717.0833874918</v>
      </c>
      <c r="I39" s="161">
        <v>2190546.25309355</v>
      </c>
      <c r="J39" s="161">
        <v>1837875.77054899</v>
      </c>
      <c r="K39" s="161">
        <v>1548725.4132171294</v>
      </c>
    </row>
    <row r="40" spans="2:11" ht="15" customHeight="1" x14ac:dyDescent="0.35">
      <c r="B40" s="394" t="s">
        <v>220</v>
      </c>
      <c r="C40" s="394"/>
      <c r="D40" s="394"/>
      <c r="E40" s="394"/>
      <c r="F40" s="394"/>
      <c r="G40" s="394"/>
      <c r="H40" s="394"/>
      <c r="I40" s="394"/>
      <c r="J40" s="394"/>
      <c r="K40" s="394"/>
    </row>
    <row r="41" spans="2:11" x14ac:dyDescent="0.35">
      <c r="B41" s="162">
        <v>21</v>
      </c>
      <c r="C41" s="176" t="s">
        <v>221</v>
      </c>
      <c r="D41" s="177"/>
      <c r="E41" s="177"/>
      <c r="F41" s="177"/>
      <c r="G41" s="177"/>
      <c r="H41" s="164">
        <v>5033995.8907103818</v>
      </c>
      <c r="I41" s="164">
        <v>4950564.4923166577</v>
      </c>
      <c r="J41" s="164">
        <v>5082471.5241893139</v>
      </c>
      <c r="K41" s="164">
        <v>5156839.2532856828</v>
      </c>
    </row>
    <row r="42" spans="2:11" x14ac:dyDescent="0.35">
      <c r="B42" s="162">
        <v>22</v>
      </c>
      <c r="C42" s="178" t="s">
        <v>222</v>
      </c>
      <c r="D42" s="177"/>
      <c r="E42" s="177"/>
      <c r="F42" s="177"/>
      <c r="G42" s="177"/>
      <c r="H42" s="164">
        <v>2470118.296878811</v>
      </c>
      <c r="I42" s="164">
        <v>2406684.7332015201</v>
      </c>
      <c r="J42" s="164">
        <v>2444125.0067831557</v>
      </c>
      <c r="K42" s="164">
        <v>2458067.1752488897</v>
      </c>
    </row>
    <row r="43" spans="2:11" ht="15" thickBot="1" x14ac:dyDescent="0.4">
      <c r="B43" s="179">
        <v>23</v>
      </c>
      <c r="C43" s="180" t="s">
        <v>223</v>
      </c>
      <c r="D43" s="77"/>
      <c r="E43" s="77"/>
      <c r="F43" s="77"/>
      <c r="G43" s="77"/>
      <c r="H43" s="65">
        <v>2.0593890000000004</v>
      </c>
      <c r="I43" s="65">
        <v>2.0648300833333337</v>
      </c>
      <c r="J43" s="65">
        <v>2.0886032500000002</v>
      </c>
      <c r="K43" s="65">
        <v>2.1060612500000002</v>
      </c>
    </row>
    <row r="44" spans="2:11" x14ac:dyDescent="0.35">
      <c r="B44" s="181"/>
    </row>
    <row r="45" spans="2:11" x14ac:dyDescent="0.35">
      <c r="B45" s="181"/>
    </row>
    <row r="46" spans="2:11" x14ac:dyDescent="0.35">
      <c r="B46" s="181"/>
    </row>
    <row r="47" spans="2:11" x14ac:dyDescent="0.35">
      <c r="B47" s="181"/>
    </row>
  </sheetData>
  <sheetProtection algorithmName="SHA-512" hashValue="X0UUs9m5xpsha3rrUuArK2frKbVwglaqC3HfSU2OqsKQ/yQbu/gABEH6CpqqavuAlsFnpXmCeS2SeG5TFAy/aw==" saltValue="VyLbvRU5DycnZ5eNM+17Xg==" spinCount="100000" sheet="1" objects="1" scenarios="1"/>
  <mergeCells count="9">
    <mergeCell ref="B30:K30"/>
    <mergeCell ref="B40:K40"/>
    <mergeCell ref="B6:K6"/>
    <mergeCell ref="M6:V6"/>
    <mergeCell ref="X6:AG6"/>
    <mergeCell ref="D9:G9"/>
    <mergeCell ref="H9:K9"/>
    <mergeCell ref="B12:K12"/>
    <mergeCell ref="B14:K14"/>
  </mergeCells>
  <hyperlinks>
    <hyperlink ref="B2" location="Tartalom!A1" display="Back to contents page" xr:uid="{2F9685D2-7B50-4B03-AF78-155A5EFB5AEB}"/>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25</vt:i4>
      </vt:variant>
    </vt:vector>
  </HeadingPairs>
  <TitlesOfParts>
    <vt:vector size="25" baseType="lpstr">
      <vt:lpstr>Tartalom</vt:lpstr>
      <vt:lpstr>KM1</vt:lpstr>
      <vt:lpstr>OV1</vt:lpstr>
      <vt:lpstr>CC1</vt:lpstr>
      <vt:lpstr>CC2</vt:lpstr>
      <vt:lpstr>LR1</vt:lpstr>
      <vt:lpstr>LR2</vt:lpstr>
      <vt:lpstr>LR3</vt:lpstr>
      <vt:lpstr>LIQ1</vt:lpstr>
      <vt:lpstr>LIQ2</vt:lpstr>
      <vt:lpstr>CR1</vt:lpstr>
      <vt:lpstr>CR1-A</vt:lpstr>
      <vt:lpstr>CR2</vt:lpstr>
      <vt:lpstr>CQ1</vt:lpstr>
      <vt:lpstr>CQ4</vt:lpstr>
      <vt:lpstr>CQ5</vt:lpstr>
      <vt:lpstr>CQ7</vt:lpstr>
      <vt:lpstr>CCR1</vt:lpstr>
      <vt:lpstr>CCR2</vt:lpstr>
      <vt:lpstr>CCR3</vt:lpstr>
      <vt:lpstr>CCR5</vt:lpstr>
      <vt:lpstr>CCR6</vt:lpstr>
      <vt:lpstr>CCR8</vt:lpstr>
      <vt:lpstr>MR1</vt:lpstr>
      <vt:lpstr>IFRS9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2022-09-05T13:19:55Z</dcterms:modified>
</cp:coreProperties>
</file>